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lliamo\Documents\GDS\Website Tools\"/>
    </mc:Choice>
  </mc:AlternateContent>
  <bookViews>
    <workbookView xWindow="-120" yWindow="-120" windowWidth="29040" windowHeight="15840" activeTab="1"/>
  </bookViews>
  <sheets>
    <sheet name="WORKSHEET" sheetId="2" r:id="rId1"/>
    <sheet name="SCORESHEET" sheetId="1" r:id="rId2"/>
    <sheet name="Definitions" sheetId="3" r:id="rId3"/>
    <sheet name="Instructions"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1" l="1"/>
  <c r="C24" i="1"/>
  <c r="D25" i="1"/>
  <c r="D24" i="1"/>
  <c r="C28" i="1"/>
  <c r="C27" i="1"/>
  <c r="C21" i="1"/>
  <c r="C20" i="1" l="1"/>
  <c r="M21" i="2" l="1"/>
  <c r="F26" i="1" s="1"/>
  <c r="G26" i="1" s="1"/>
  <c r="M24" i="2"/>
  <c r="F29" i="1"/>
  <c r="G29" i="1" s="1"/>
  <c r="M7" i="2"/>
  <c r="E8" i="1" s="1"/>
  <c r="F8" i="1" s="1"/>
  <c r="G8" i="1" s="1"/>
  <c r="M8" i="2"/>
  <c r="E9" i="1" s="1"/>
  <c r="F9" i="1" s="1"/>
  <c r="G9" i="1" s="1"/>
  <c r="M9" i="2"/>
  <c r="E10" i="1" s="1"/>
  <c r="F10" i="1" s="1"/>
  <c r="G10" i="1" s="1"/>
  <c r="M10" i="2"/>
  <c r="F11" i="1" s="1"/>
  <c r="M11" i="2"/>
  <c r="F12" i="1" s="1"/>
  <c r="M12" i="2"/>
  <c r="F13" i="1" s="1"/>
  <c r="M13" i="2"/>
  <c r="E16" i="1" s="1"/>
  <c r="M14" i="2"/>
  <c r="E17" i="1" s="1"/>
  <c r="M15" i="2"/>
  <c r="E18" i="1" s="1"/>
  <c r="M16" i="2"/>
  <c r="E20" i="1" s="1"/>
  <c r="M17" i="2"/>
  <c r="E21" i="1" s="1"/>
  <c r="M18" i="2"/>
  <c r="F22" i="1" s="1"/>
  <c r="G22" i="1" s="1"/>
  <c r="M19" i="2"/>
  <c r="F24" i="1" s="1"/>
  <c r="M20" i="2"/>
  <c r="F25" i="1" s="1"/>
  <c r="M22" i="2"/>
  <c r="F27" i="1" s="1"/>
  <c r="M23" i="2"/>
  <c r="F28" i="1" s="1"/>
  <c r="M25" i="2"/>
  <c r="F30" i="1" s="1"/>
  <c r="M26" i="2"/>
  <c r="F32" i="1" s="1"/>
  <c r="G32" i="1" l="1"/>
  <c r="G30" i="1"/>
  <c r="G28" i="1"/>
  <c r="G27" i="1"/>
  <c r="G25" i="1"/>
  <c r="G24" i="1"/>
  <c r="F21" i="1"/>
  <c r="G21" i="1" s="1"/>
  <c r="F20" i="1"/>
  <c r="G20" i="1" s="1"/>
  <c r="F18" i="1"/>
  <c r="G18" i="1" s="1"/>
  <c r="F17" i="1"/>
  <c r="G17" i="1" s="1"/>
  <c r="F16" i="1"/>
  <c r="G16" i="1" s="1"/>
  <c r="G13" i="1"/>
  <c r="G12" i="1"/>
  <c r="G11" i="1"/>
  <c r="G35" i="1" l="1"/>
  <c r="G5" i="1" s="1"/>
</calcChain>
</file>

<file path=xl/sharedStrings.xml><?xml version="1.0" encoding="utf-8"?>
<sst xmlns="http://schemas.openxmlformats.org/spreadsheetml/2006/main" count="165" uniqueCount="111">
  <si>
    <t xml:space="preserve">Adapted from Seattle Green Factor (https://www.seattle.gov/sdci/codes/codes-we-enforce-(a-z)/seattle-green-factor) </t>
  </si>
  <si>
    <t>Project Title:</t>
  </si>
  <si>
    <t>Total Score</t>
  </si>
  <si>
    <t>Features</t>
  </si>
  <si>
    <t>Weight</t>
  </si>
  <si>
    <t>Bonuses</t>
  </si>
  <si>
    <t>Quantity</t>
  </si>
  <si>
    <r>
      <t>Area (m</t>
    </r>
    <r>
      <rPr>
        <b/>
        <vertAlign val="superscript"/>
        <sz val="12"/>
        <color theme="0"/>
        <rFont val="Calibri"/>
        <family val="2"/>
        <scheme val="minor"/>
      </rPr>
      <t>2</t>
    </r>
    <r>
      <rPr>
        <b/>
        <sz val="12"/>
        <color theme="0"/>
        <rFont val="Calibri"/>
        <family val="2"/>
        <scheme val="minor"/>
      </rPr>
      <t>)</t>
    </r>
  </si>
  <si>
    <t>Score</t>
  </si>
  <si>
    <t>Cultural meadow or successional area</t>
  </si>
  <si>
    <t>Additional preserved buffers around Key Natural Heritage and Key Hydrologic features (each 5m over and above 10m required buffer)</t>
  </si>
  <si>
    <t>Large trees (20m+ in height at maturity, calculated at 32m2 per tree)</t>
  </si>
  <si>
    <t>Medium trees (15-20m in height at maturity, calculated at 18m2 per tree)</t>
  </si>
  <si>
    <t>Small trees (10-15m in height at maturity, calculated at 7m2 per tree)</t>
  </si>
  <si>
    <t>Landscaping</t>
  </si>
  <si>
    <t>Landscape plantings - medium-large shrubs or perennials more than 0.5m tall at maturity (min 0.6m soil depth), calculated at 3.3m2 per plant</t>
  </si>
  <si>
    <t>Landscape plantings - ground cover or other plants less than 0.5m tall at maturity (min 0.4m soil depth), calculated at 0.8m2 per plant)</t>
  </si>
  <si>
    <t>Lawn area (min 0.3m soil depth)</t>
  </si>
  <si>
    <t xml:space="preserve">BONUS ELEMENTS   </t>
  </si>
  <si>
    <t>Food cultivation/community gardens</t>
  </si>
  <si>
    <t>100% native plants in landscaping or stormwater features (add to weighting of feature)</t>
  </si>
  <si>
    <t>Biosolar green roof (add to weighting for green roof type)</t>
  </si>
  <si>
    <t>Total</t>
  </si>
  <si>
    <t>Green Factor Worksheet</t>
  </si>
  <si>
    <t>Project title:</t>
  </si>
  <si>
    <t>Landscape Elements</t>
  </si>
  <si>
    <t>Measurement</t>
  </si>
  <si>
    <t>Existing large trees in at least fair condition (20m+ in height, calculated at 32m2 per tree)</t>
  </si>
  <si>
    <t>Existing medium trees in at least fair condition (15-20m in height, calculated at 18m2 per tree)</t>
  </si>
  <si>
    <t>Existing small trees in at least fair condition (10-15m in height, calculated at 7m2 per tree)</t>
  </si>
  <si>
    <t>Planting Area</t>
  </si>
  <si>
    <t>P1</t>
  </si>
  <si>
    <t>T1</t>
  </si>
  <si>
    <t>P2</t>
  </si>
  <si>
    <t>P3</t>
  </si>
  <si>
    <t>P4</t>
  </si>
  <si>
    <t>P5</t>
  </si>
  <si>
    <t>P6</t>
  </si>
  <si>
    <t>T2</t>
  </si>
  <si>
    <t>T3</t>
  </si>
  <si>
    <t>L1</t>
  </si>
  <si>
    <t>L2</t>
  </si>
  <si>
    <t>L3</t>
  </si>
  <si>
    <t>S1</t>
  </si>
  <si>
    <t>S2</t>
  </si>
  <si>
    <t>S3</t>
  </si>
  <si>
    <t>S4</t>
  </si>
  <si>
    <t>S5</t>
  </si>
  <si>
    <t>S6</t>
  </si>
  <si>
    <t>B1</t>
  </si>
  <si>
    <t>B2</t>
  </si>
  <si>
    <t>B3</t>
  </si>
  <si>
    <t># of trees</t>
  </si>
  <si>
    <t>square meters</t>
  </si>
  <si>
    <t># of plants</t>
  </si>
  <si>
    <t>PRESERVED FEATURES**</t>
  </si>
  <si>
    <t>***You may count planting in public right of ways, parks, and around stormwater ponds as part of green factor calculation; trees planted as compensation cannot be counted</t>
  </si>
  <si>
    <t>Green Factor Scoresheet</t>
  </si>
  <si>
    <r>
      <rPr>
        <b/>
        <sz val="10"/>
        <color rgb="FF000000"/>
        <rFont val="Calibri"/>
        <family val="2"/>
        <scheme val="minor"/>
      </rPr>
      <t>Instructions:</t>
    </r>
    <r>
      <rPr>
        <sz val="10"/>
        <color rgb="FF000000"/>
        <rFont val="Calibri"/>
        <family val="2"/>
        <scheme val="minor"/>
      </rPr>
      <t xml:space="preserve">
1. Enter all values for Green Factor landscape elements here. Values entered here will automatically populate the Scoresheet
2. Go to Scoresheet and enter the size of the development site
3. Check the score to make sure your project meets the minimum score identified by the On-Site Green Infrastructure Metric
</t>
    </r>
    <r>
      <rPr>
        <i/>
        <sz val="10"/>
        <color rgb="FF000000"/>
        <rFont val="Calibri"/>
        <family val="2"/>
        <scheme val="minor"/>
      </rPr>
      <t>*Totals on the Green Factor Scoreseet will calculate automatically</t>
    </r>
  </si>
  <si>
    <t>Scoresheet reference</t>
  </si>
  <si>
    <t>Permeable paving over minimum 25cm of soil or gravel</t>
  </si>
  <si>
    <t>Wetlands not already protected by Provincial or Town policies</t>
  </si>
  <si>
    <t>**Separate from protected Natural Heritage System identified in the Town's Environmental Policy Area</t>
  </si>
  <si>
    <t xml:space="preserve">Permeable paving </t>
  </si>
  <si>
    <t>Bioretention</t>
  </si>
  <si>
    <t>Biofiltration</t>
  </si>
  <si>
    <t>Intensive green roof (&gt;15cm growing medium)</t>
  </si>
  <si>
    <t>Extensive green roof (≤15cm growing medium)</t>
  </si>
  <si>
    <t>Infiltration Trenches/Chambers</t>
  </si>
  <si>
    <t>Infiltration Chamber</t>
  </si>
  <si>
    <t>Infiltration Trench</t>
  </si>
  <si>
    <t>Infiltration trenches are underground, linear, rectangular or trapezoidal excavations with level or gently sloping bottom grade, geotextile filter fabric on sidewalls and top and filled with clean, crushed angular stone or other void-forming structures. They are well suited to sites where available space for infiltration is limited to strips of land between buildings or properties, or along road rights-of-way. They can also be referred to as infiltration galleries. See Exfiltration trenches fact sheet for guidance on infiltration trench systems integrated with conventional storm sewers that provide both iniltration and conveyance functions.</t>
  </si>
  <si>
    <t>Bioretention refers to vegetated stormwater practices that temporarily store roof and pavement runoff in depressed planting beds or vertical-walled structures. Depending on native soil infiltration rate and physical constraints, the facility may be designed without an underdrain for full infiltration, with an underdrain for partial infiltration, or with an impermeable liner and underdrain for no infiltration, "filtration only" (i.e., a stormwater planter or biofilter) design. Bioretention can be adapted to fit into many different development contexts and provides a convenient area for snow storage and treatment.</t>
  </si>
  <si>
    <t>Biofiltration (e.g. enhanced swale/bioswale)</t>
  </si>
  <si>
    <t xml:space="preserve">Enhanced Swale are vegetated open channels designed to convey, treat and attenuate stormwater runoff. Simple grass channels or ditches have long been used for stormwater conveyance, particularly for road drainage. Enhanced grass swales incorporate design features such as modified geometry and check dams that improve the contaminant removal and runoff reduction functions of simple grass channel and roadside ditch designs. Bioretention swales (i.e. bioswales, dry swales) incorporate filter media and possibly a perforated pipe underdrain to ensure they drain within the required drawdown time. </t>
  </si>
  <si>
    <r>
      <t>Infiltration chambers include a range of proprietary manufactured, modular structures embedded in clean, crushed angular stone that are installed underground, typically under parking or landscaped areas, that create large void spaces for temporary storage of stormwater, allowing it to infiltrate into the underlying native soil. They may be designed to provide sufficient load bearing capacity to allow construction of structures on top of them. They can be installed individually or in series, in trench or bed configurations. Due to the large volume of underground void space they create, and the modular nature of their design, they are well suited to sites where available space for other types of BMPs is limited, or where it is desirable for the facility to have little or no surface footprint</t>
    </r>
    <r>
      <rPr>
        <sz val="11"/>
        <color rgb="FF202122"/>
        <rFont val="Arial"/>
        <family val="2"/>
      </rPr>
      <t xml:space="preserve"> </t>
    </r>
    <r>
      <rPr>
        <sz val="11"/>
        <color rgb="FF000000"/>
        <rFont val="Calibri"/>
        <family val="2"/>
        <scheme val="minor"/>
      </rPr>
      <t>(e.g., high density development contexts).</t>
    </r>
  </si>
  <si>
    <t>https://wiki.sustainabletechnologies.ca/images/8/85/Swales_final_Update.pdf</t>
  </si>
  <si>
    <t>https://wiki.sustainabletechnologies.ca/images/5/5a/LID_poster_-_bioretention_-_vfinal2.pdf</t>
  </si>
  <si>
    <t>https://wiki.sustainabletechnologies.ca/images/b/b1/Infiltration_trenches_et_al_final.pdf</t>
  </si>
  <si>
    <t>Permeable Pavements</t>
  </si>
  <si>
    <t xml:space="preserve">Permeable pavements are an alternative to traditional impervious pavements that allow stormwater to drain through them and into a storage reservoir below. Depending on the native soil properties and site constraints, the system may be designed for full infiltration, partial infiltration, or as a non-infiltrating detention and filtration only practice. They can be used for low traffic roads, parking, driveways, and walk ways, and are ideal where space for other surface BMPs is limited. </t>
  </si>
  <si>
    <t>https://wiki.sustainabletechnologies.ca/images/7/7e/Permeable_Pavement_Factsheet.pdf</t>
  </si>
  <si>
    <t>Intensive Green Roof</t>
  </si>
  <si>
    <t>Extensive Green Roof</t>
  </si>
  <si>
    <t xml:space="preserve">https://wiki.sustainabletechnologies.ca/wiki/Green_roofs </t>
  </si>
  <si>
    <t xml:space="preserve">Bioretention </t>
  </si>
  <si>
    <t>https://files.cvc.ca/cvc/uploads/2014/04/LID-SWM-Guide-v1.0_2010_1_no-appendices.pdf</t>
  </si>
  <si>
    <t>Notes:</t>
  </si>
  <si>
    <t>Wetlands not already protected through other policies</t>
  </si>
  <si>
    <t>Blue roof</t>
  </si>
  <si>
    <t>S7</t>
  </si>
  <si>
    <t>Blue Roof</t>
  </si>
  <si>
    <t xml:space="preserve">Blue roof systems temporarily capture rainwater on flat roofs using the roof as storage and allowing it to evaporate and/or to be used for non-potable requirements (e.g. irrigation, toilet flushing, truck washing, etc.) and ultimately offset potable water demands. Any remaining water can be gradually released into the municipal stormwater system, reducing peak flow rates. During the summer season, rainwater ponded on a flat roof can cool the interior of a building and reduce air conditioning pressures through evaporative cooling. </t>
  </si>
  <si>
    <t>Extensive green roofs consist of a thin layer of growthin medium (15cm deep or less) with herbaceous vegetative cover across a large area of roof. There are both conventional and modular installation options.</t>
  </si>
  <si>
    <t>Intensive green roofs contain greater than 15cm depth of growing medium, can be planted with deeply rooted plants and are designed to handle pedestrian traffic. Roof structures supporting intensive green roofs may require greater load bearing capacity, unless restricted to smaller planters.</t>
  </si>
  <si>
    <t xml:space="preserve">https://wiki.sustainabletechnologies.ca/wiki/Blue_roofs </t>
  </si>
  <si>
    <t>Green Factor Stormwater Feature Definitions</t>
  </si>
  <si>
    <t>Objectives</t>
  </si>
  <si>
    <t>Sections</t>
  </si>
  <si>
    <t>STORMWATER SOLUTIONS (must follow CVC/TRCA LID guidelines for stormwater credit)</t>
  </si>
  <si>
    <t>How to Complete the Tool</t>
  </si>
  <si>
    <t xml:space="preserve">Green Area Factor - Instructions </t>
  </si>
  <si>
    <t>Development area (square meters)*:</t>
  </si>
  <si>
    <t xml:space="preserve">The Green Area Factor approach has been adapted from the City of Seattle in the United States, which implemented a green factor score in 2007 through zoning regulations for new development. It applies to specific residential, commercial and industrial zones in the city to enhance the amount and quality of on-site green cover. More information on the Seattle Green Factor can be found here: https://www.seattle.gov/sdci/codes/codes-we-enforce-(a-z)/seattle-green-factor).
 The objectives of Caledon's Green Area Factor are to:
• Improve neighbourhood aesthetics
• Reduce stormwater runoff
• Keep urban areas cool during summer heat
• Provide habitat for birds and pollinators
The Green Area Factor is a score-based tool designed to offer flexibility to developers to determine what green features work best for their site, whether on the ground or on roof space. Features are weighted based on their ability to meet the above objectives and Caledon's overall priorities for green space. Preserved features are weighted highest, followed by new plantings and engineered features.
</t>
  </si>
  <si>
    <t>*Development area calculated as net developable area - do not count public right of ways, parks, Greenbelt area, or Environmental Policy Area/Natural Heritage System in site area calculation</t>
  </si>
  <si>
    <t>Grassland/meadow or successional area</t>
  </si>
  <si>
    <t>NEW PLANTING***</t>
  </si>
  <si>
    <t>Trees</t>
  </si>
  <si>
    <r>
      <rPr>
        <u/>
        <sz val="11"/>
        <color rgb="FF000000"/>
        <rFont val="Calibri"/>
        <family val="2"/>
        <scheme val="minor"/>
      </rPr>
      <t>Preserved Features</t>
    </r>
    <r>
      <rPr>
        <sz val="11"/>
        <color rgb="FF000000"/>
        <rFont val="Calibri"/>
        <family val="2"/>
        <scheme val="minor"/>
      </rPr>
      <t xml:space="preserve"> - preserved features include trees, wetlands and grasslands </t>
    </r>
    <r>
      <rPr>
        <b/>
        <sz val="11"/>
        <color rgb="FF000000"/>
        <rFont val="Calibri"/>
        <family val="2"/>
        <scheme val="minor"/>
      </rPr>
      <t>not already protected under provincial or Town policy</t>
    </r>
    <r>
      <rPr>
        <sz val="11"/>
        <color rgb="FF000000"/>
        <rFont val="Calibri"/>
        <family val="2"/>
        <scheme val="minor"/>
      </rPr>
      <t xml:space="preserve">. Protecting additional buffers around natural heritage features beyond the minimum requirements can also contribute to the overall score. These features receive the highest weighting in recognition of the significant benefits that mature functional landscapes provide.
</t>
    </r>
    <r>
      <rPr>
        <u/>
        <sz val="11"/>
        <color rgb="FF000000"/>
        <rFont val="Calibri"/>
        <family val="2"/>
        <scheme val="minor"/>
      </rPr>
      <t>New Planting</t>
    </r>
    <r>
      <rPr>
        <sz val="11"/>
        <color rgb="FF000000"/>
        <rFont val="Calibri"/>
        <family val="2"/>
        <scheme val="minor"/>
      </rPr>
      <t xml:space="preserve"> - newly planted features include trees and landscaped areas both on the development site and on public lands including right-of-ways, parks and stormwater facilities. Trees and plants are assigned an area based on their size. Planting must adhere to specifications outlined in other areas of the Green Development Standards and Town landscaping requirements.
</t>
    </r>
    <r>
      <rPr>
        <u/>
        <sz val="11"/>
        <color rgb="FF000000"/>
        <rFont val="Calibri"/>
        <family val="2"/>
        <scheme val="minor"/>
      </rPr>
      <t>Stormwater Solutions</t>
    </r>
    <r>
      <rPr>
        <sz val="11"/>
        <color rgb="FF000000"/>
        <rFont val="Calibri"/>
        <family val="2"/>
        <scheme val="minor"/>
      </rPr>
      <t xml:space="preserve"> - include engineered features that improve stormwater retention and/or filtration and provide green cover on site (in most cases). Definitions for these features are based on local conservation authority guidelines. In order for these features to be credited towards stormwater LID requirements, they must be constructed according to Town and/or Conservation Authority specifications. Conventional stormwater ponds cannot be counted but plantings around them can.
</t>
    </r>
    <r>
      <rPr>
        <u/>
        <sz val="11"/>
        <color rgb="FF000000"/>
        <rFont val="Calibri"/>
        <family val="2"/>
        <scheme val="minor"/>
      </rPr>
      <t>Bonus elements</t>
    </r>
    <r>
      <rPr>
        <sz val="11"/>
        <color rgb="FF000000"/>
        <rFont val="Calibri"/>
        <family val="2"/>
        <scheme val="minor"/>
      </rPr>
      <t xml:space="preserve"> - includes landscaping as food production (e.g. food garden), provision of 100% native plant species in landscaping areas or stormwater features, and biosolar green roof (rooftop solar integrated with a green roof). Check the appropriate boxes on the WORKSHEET tab for any bonus elements.</t>
    </r>
  </si>
  <si>
    <r>
      <t xml:space="preserve">1) Complete the WORKSHEET tab by entering values (quantity or area) for all green elements, and checking the relevant boxes for any bonus elements
2) Totals will autopopulate into the SCORESHEET tab and calculate the score for each feature based on the weighting
3) Enter in the development area in the SCORESHEET Tab. The  Total score will automatically calculate to verify whether the relevant target has been met
</t>
    </r>
    <r>
      <rPr>
        <b/>
        <sz val="11"/>
        <color rgb="FF000000"/>
        <rFont val="Calibri"/>
        <family val="2"/>
        <scheme val="minor"/>
      </rPr>
      <t>Important Note: Calculating the development area</t>
    </r>
    <r>
      <rPr>
        <sz val="11"/>
        <color rgb="FF000000"/>
        <rFont val="Calibri"/>
        <family val="2"/>
        <scheme val="minor"/>
      </rPr>
      <t xml:space="preserve">
Development area is calculated as the net developable area and excludes public right-of-ways, parks, stormwater ponds, Greenbelt area, and Environmental Policy Area/Natural Heritage features as defined in the Town's Official Plan. However planting in these areas can count towards the Green Factor Score, provided they are not compensation plantings for trees removed from the site.</t>
    </r>
  </si>
  <si>
    <t>Landscape plantings - ground cover or other plants less than 0.5m tall at maturity (min 0.6m soil depth), calculated at 0.8m2 per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</si>
</sst>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0"/>
      <color rgb="FF000000"/>
      <name val="Calibri"/>
      <scheme val="minor"/>
    </font>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rgb="FF000000"/>
      <name val="Calibri"/>
      <family val="2"/>
      <scheme val="minor"/>
    </font>
    <font>
      <b/>
      <sz val="12"/>
      <color theme="0"/>
      <name val="Calibri"/>
      <family val="2"/>
      <scheme val="minor"/>
    </font>
    <font>
      <b/>
      <vertAlign val="superscript"/>
      <sz val="12"/>
      <color theme="0"/>
      <name val="Calibri"/>
      <family val="2"/>
      <scheme val="minor"/>
    </font>
    <font>
      <sz val="10"/>
      <color rgb="FF000000"/>
      <name val="Calibri"/>
      <family val="2"/>
      <scheme val="minor"/>
    </font>
    <font>
      <b/>
      <sz val="10"/>
      <color rgb="FF000000"/>
      <name val="Calibri"/>
      <family val="2"/>
      <scheme val="minor"/>
    </font>
    <font>
      <sz val="11"/>
      <color rgb="FF7030A0"/>
      <name val="Calibri"/>
      <family val="2"/>
      <scheme val="minor"/>
    </font>
    <font>
      <sz val="11"/>
      <color rgb="FF000000"/>
      <name val="Calibri"/>
      <family val="2"/>
      <scheme val="minor"/>
    </font>
    <font>
      <b/>
      <sz val="14"/>
      <color rgb="FF000000"/>
      <name val="Calibri"/>
      <family val="2"/>
      <scheme val="minor"/>
    </font>
    <font>
      <b/>
      <sz val="14"/>
      <color theme="1"/>
      <name val="Calibri"/>
      <family val="2"/>
      <scheme val="minor"/>
    </font>
    <font>
      <i/>
      <sz val="10"/>
      <color rgb="FF000000"/>
      <name val="Calibri"/>
      <family val="2"/>
      <scheme val="minor"/>
    </font>
    <font>
      <sz val="10"/>
      <color rgb="FFFF0000"/>
      <name val="Calibri"/>
      <family val="2"/>
      <scheme val="minor"/>
    </font>
    <font>
      <u/>
      <sz val="10"/>
      <color theme="10"/>
      <name val="Calibri"/>
      <family val="2"/>
      <scheme val="minor"/>
    </font>
    <font>
      <sz val="11"/>
      <color rgb="FF202122"/>
      <name val="Arial"/>
      <family val="2"/>
    </font>
    <font>
      <b/>
      <sz val="16"/>
      <color rgb="FF000000"/>
      <name val="Calibri"/>
      <family val="2"/>
      <scheme val="minor"/>
    </font>
    <font>
      <u/>
      <sz val="11"/>
      <color rgb="FF000000"/>
      <name val="Calibri"/>
      <family val="2"/>
      <scheme val="minor"/>
    </font>
    <font>
      <b/>
      <sz val="12"/>
      <color rgb="FF000000"/>
      <name val="Calibri"/>
      <family val="2"/>
      <scheme val="minor"/>
    </font>
    <font>
      <b/>
      <sz val="11"/>
      <name val="Calibri"/>
      <family val="2"/>
      <scheme val="minor"/>
    </font>
    <font>
      <sz val="8"/>
      <color rgb="FF000000"/>
      <name val="Segoe UI"/>
      <family val="2"/>
    </font>
  </fonts>
  <fills count="9">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2" tint="-0.149998474074526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5" tint="0.59999389629810485"/>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99">
    <xf numFmtId="0" fontId="0" fillId="0" borderId="0" xfId="0"/>
    <xf numFmtId="0" fontId="4" fillId="0" borderId="0" xfId="0" applyFont="1" applyAlignment="1">
      <alignment vertical="center"/>
    </xf>
    <xf numFmtId="0" fontId="0" fillId="0" borderId="0" xfId="0" applyAlignment="1">
      <alignment vertical="center"/>
    </xf>
    <xf numFmtId="0" fontId="5" fillId="0" borderId="0" xfId="0" applyFont="1" applyAlignment="1">
      <alignment horizontal="right" vertical="center"/>
    </xf>
    <xf numFmtId="0" fontId="0" fillId="2" borderId="6" xfId="0" applyFill="1" applyBorder="1" applyAlignment="1">
      <alignment vertical="center"/>
    </xf>
    <xf numFmtId="0" fontId="6" fillId="3" borderId="5" xfId="0" applyFont="1" applyFill="1" applyBorder="1"/>
    <xf numFmtId="0" fontId="6" fillId="3" borderId="7" xfId="0" applyFont="1" applyFill="1" applyBorder="1"/>
    <xf numFmtId="0" fontId="6" fillId="3" borderId="8" xfId="0" applyFont="1" applyFill="1" applyBorder="1"/>
    <xf numFmtId="0" fontId="8" fillId="0" borderId="9" xfId="0" applyFont="1" applyBorder="1" applyAlignment="1">
      <alignment vertical="center" wrapText="1"/>
    </xf>
    <xf numFmtId="0" fontId="0" fillId="0" borderId="10" xfId="0" applyBorder="1" applyAlignment="1">
      <alignment horizontal="center" vertical="center"/>
    </xf>
    <xf numFmtId="0" fontId="0" fillId="4" borderId="11" xfId="0" applyFill="1" applyBorder="1" applyAlignment="1">
      <alignment horizontal="center" vertical="center"/>
    </xf>
    <xf numFmtId="0" fontId="0" fillId="0" borderId="6" xfId="0" applyBorder="1" applyAlignment="1">
      <alignment vertical="center"/>
    </xf>
    <xf numFmtId="0" fontId="0" fillId="0" borderId="3" xfId="0" applyBorder="1" applyAlignment="1">
      <alignment vertical="center"/>
    </xf>
    <xf numFmtId="0" fontId="8" fillId="0" borderId="0" xfId="0" applyFont="1"/>
    <xf numFmtId="0" fontId="8" fillId="0" borderId="11" xfId="0" applyFont="1" applyBorder="1" applyAlignment="1">
      <alignment vertical="center" wrapText="1"/>
    </xf>
    <xf numFmtId="0" fontId="0" fillId="0" borderId="1" xfId="0" applyBorder="1" applyAlignment="1">
      <alignment horizontal="center" vertical="center"/>
    </xf>
    <xf numFmtId="0" fontId="0" fillId="0" borderId="11" xfId="0" applyBorder="1" applyAlignment="1">
      <alignment vertical="center" wrapText="1"/>
    </xf>
    <xf numFmtId="0" fontId="0" fillId="4" borderId="2" xfId="0" applyFill="1" applyBorder="1"/>
    <xf numFmtId="0" fontId="0" fillId="0" borderId="12" xfId="0" applyBorder="1" applyAlignment="1">
      <alignment vertical="center"/>
    </xf>
    <xf numFmtId="0" fontId="0" fillId="4" borderId="1" xfId="0" applyFill="1" applyBorder="1" applyAlignment="1">
      <alignment horizontal="center" vertical="center"/>
    </xf>
    <xf numFmtId="0" fontId="0" fillId="0" borderId="13" xfId="0" applyBorder="1" applyAlignment="1">
      <alignment vertical="center"/>
    </xf>
    <xf numFmtId="0" fontId="0" fillId="0" borderId="9" xfId="0" applyBorder="1" applyAlignment="1">
      <alignment vertical="center"/>
    </xf>
    <xf numFmtId="0" fontId="0" fillId="0" borderId="11" xfId="0" applyBorder="1" applyAlignment="1">
      <alignment vertical="center"/>
    </xf>
    <xf numFmtId="0" fontId="0" fillId="0" borderId="14" xfId="0" applyBorder="1" applyAlignment="1">
      <alignment horizontal="center" vertical="center"/>
    </xf>
    <xf numFmtId="0" fontId="0" fillId="0" borderId="15" xfId="0" applyBorder="1" applyAlignment="1">
      <alignment vertical="center"/>
    </xf>
    <xf numFmtId="0" fontId="0" fillId="0" borderId="5" xfId="0" applyBorder="1" applyAlignment="1">
      <alignment vertical="center"/>
    </xf>
    <xf numFmtId="0" fontId="0" fillId="0" borderId="11" xfId="0" applyBorder="1" applyAlignment="1">
      <alignment horizontal="center" vertical="center"/>
    </xf>
    <xf numFmtId="0" fontId="0" fillId="4" borderId="1" xfId="0" applyFill="1" applyBorder="1" applyAlignment="1">
      <alignment vertical="center"/>
    </xf>
    <xf numFmtId="3" fontId="0" fillId="0" borderId="6" xfId="0" applyNumberFormat="1" applyBorder="1" applyAlignment="1">
      <alignment vertical="center"/>
    </xf>
    <xf numFmtId="0" fontId="0" fillId="0" borderId="9" xfId="0" applyBorder="1" applyAlignment="1">
      <alignment horizontal="center" vertical="center"/>
    </xf>
    <xf numFmtId="0" fontId="0" fillId="4" borderId="10" xfId="0" applyFill="1" applyBorder="1" applyAlignment="1">
      <alignment vertical="center"/>
    </xf>
    <xf numFmtId="0" fontId="0" fillId="4" borderId="9" xfId="0" applyFill="1" applyBorder="1" applyAlignment="1">
      <alignment horizontal="center" vertical="center"/>
    </xf>
    <xf numFmtId="0" fontId="0" fillId="4" borderId="9" xfId="0" applyFill="1" applyBorder="1" applyAlignment="1">
      <alignment vertical="center"/>
    </xf>
    <xf numFmtId="0" fontId="0" fillId="4" borderId="11" xfId="0" applyFill="1" applyBorder="1" applyAlignment="1">
      <alignment vertical="center"/>
    </xf>
    <xf numFmtId="0" fontId="0" fillId="4" borderId="11" xfId="0" applyFill="1" applyBorder="1"/>
    <xf numFmtId="0" fontId="0" fillId="4" borderId="5" xfId="0" applyFill="1" applyBorder="1"/>
    <xf numFmtId="0" fontId="9" fillId="0" borderId="0" xfId="0" applyFont="1" applyAlignment="1">
      <alignment horizontal="right" vertical="center" wrapText="1"/>
    </xf>
    <xf numFmtId="0" fontId="9" fillId="0" borderId="0" xfId="0" applyFont="1" applyAlignment="1">
      <alignment horizontal="right" vertical="center"/>
    </xf>
    <xf numFmtId="0" fontId="10" fillId="0" borderId="0" xfId="0" applyFont="1" applyAlignment="1">
      <alignment vertical="top" wrapText="1"/>
    </xf>
    <xf numFmtId="0" fontId="10" fillId="0" borderId="0" xfId="0" applyFont="1"/>
    <xf numFmtId="0" fontId="0" fillId="4" borderId="10" xfId="0" applyFill="1" applyBorder="1"/>
    <xf numFmtId="0" fontId="8" fillId="0" borderId="0" xfId="0" applyFont="1" applyAlignment="1">
      <alignment vertical="center"/>
    </xf>
    <xf numFmtId="0" fontId="5" fillId="0" borderId="11" xfId="0" applyFont="1" applyBorder="1" applyAlignment="1">
      <alignment vertical="center"/>
    </xf>
    <xf numFmtId="0" fontId="5" fillId="0" borderId="11" xfId="0" applyFont="1" applyBorder="1" applyAlignment="1">
      <alignment horizontal="center" vertical="center"/>
    </xf>
    <xf numFmtId="0" fontId="5" fillId="6" borderId="11" xfId="0" applyFont="1" applyFill="1" applyBorder="1" applyAlignment="1">
      <alignment horizontal="center" vertical="center"/>
    </xf>
    <xf numFmtId="0" fontId="0" fillId="0" borderId="6" xfId="0" applyFill="1" applyBorder="1" applyAlignment="1">
      <alignment vertical="center"/>
    </xf>
    <xf numFmtId="0" fontId="11" fillId="0" borderId="11" xfId="0" applyFont="1" applyBorder="1" applyAlignment="1">
      <alignment vertical="center"/>
    </xf>
    <xf numFmtId="0" fontId="12" fillId="0" borderId="0" xfId="0" applyFont="1"/>
    <xf numFmtId="0" fontId="5" fillId="6" borderId="1" xfId="0" applyFont="1" applyFill="1" applyBorder="1" applyAlignment="1">
      <alignment horizontal="center" vertical="center"/>
    </xf>
    <xf numFmtId="0" fontId="11" fillId="0" borderId="1" xfId="0" applyFont="1" applyBorder="1" applyAlignment="1">
      <alignmen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3" fillId="0" borderId="0" xfId="0" applyFont="1"/>
    <xf numFmtId="0" fontId="8" fillId="0" borderId="5" xfId="0" applyFont="1" applyBorder="1" applyAlignment="1">
      <alignment vertical="center" wrapText="1"/>
    </xf>
    <xf numFmtId="0" fontId="5" fillId="0" borderId="0" xfId="0" applyFont="1"/>
    <xf numFmtId="0" fontId="15" fillId="0" borderId="0" xfId="0" applyFont="1"/>
    <xf numFmtId="0" fontId="11" fillId="0" borderId="0" xfId="0" applyFont="1"/>
    <xf numFmtId="0" fontId="11" fillId="0" borderId="0" xfId="0" applyFont="1" applyAlignment="1">
      <alignment vertical="top" wrapText="1"/>
    </xf>
    <xf numFmtId="0" fontId="16" fillId="0" borderId="0" xfId="1" applyAlignment="1">
      <alignment vertical="center"/>
    </xf>
    <xf numFmtId="0" fontId="11" fillId="0" borderId="0" xfId="0" applyFont="1" applyFill="1" applyAlignment="1">
      <alignment vertical="top" wrapText="1"/>
    </xf>
    <xf numFmtId="0" fontId="5" fillId="0" borderId="0" xfId="0" applyFont="1" applyAlignment="1">
      <alignment horizontal="left" vertical="center"/>
    </xf>
    <xf numFmtId="0" fontId="5" fillId="0" borderId="0" xfId="0" applyFont="1" applyAlignment="1">
      <alignment vertical="center"/>
    </xf>
    <xf numFmtId="0" fontId="5" fillId="0" borderId="0" xfId="0" applyFont="1" applyAlignment="1">
      <alignment vertical="center" wrapText="1"/>
    </xf>
    <xf numFmtId="0" fontId="16" fillId="0" borderId="0" xfId="1" applyAlignment="1">
      <alignment horizontal="left" vertical="center"/>
    </xf>
    <xf numFmtId="0" fontId="18" fillId="0" borderId="0" xfId="0" applyFont="1"/>
    <xf numFmtId="0" fontId="0" fillId="7" borderId="1" xfId="0" applyFill="1" applyBorder="1" applyAlignment="1">
      <alignment horizontal="center" vertical="center"/>
    </xf>
    <xf numFmtId="0" fontId="20" fillId="8" borderId="0" xfId="0" applyFont="1" applyFill="1"/>
    <xf numFmtId="0" fontId="21" fillId="0" borderId="0" xfId="0" applyFont="1" applyAlignment="1">
      <alignment vertical="top" wrapText="1"/>
    </xf>
    <xf numFmtId="0" fontId="5" fillId="5" borderId="16" xfId="0" applyFont="1" applyFill="1" applyBorder="1" applyAlignment="1">
      <alignment horizontal="center"/>
    </xf>
    <xf numFmtId="0" fontId="5" fillId="5" borderId="17" xfId="0" applyFont="1" applyFill="1" applyBorder="1" applyAlignment="1">
      <alignment horizontal="center"/>
    </xf>
    <xf numFmtId="0" fontId="5" fillId="5" borderId="11" xfId="0" applyFont="1" applyFill="1" applyBorder="1" applyAlignment="1">
      <alignment horizontal="left" vertical="center"/>
    </xf>
    <xf numFmtId="0" fontId="5" fillId="5" borderId="11" xfId="0" applyFont="1" applyFill="1" applyBorder="1" applyAlignment="1">
      <alignment horizontal="center" vertical="center"/>
    </xf>
    <xf numFmtId="0" fontId="5" fillId="5" borderId="1" xfId="0" applyFont="1" applyFill="1" applyBorder="1" applyAlignment="1">
      <alignment horizontal="center" vertical="center"/>
    </xf>
    <xf numFmtId="0" fontId="5" fillId="0" borderId="11" xfId="0" applyFont="1" applyBorder="1" applyAlignment="1">
      <alignment horizontal="left" vertical="top"/>
    </xf>
    <xf numFmtId="0" fontId="8" fillId="0" borderId="11" xfId="0" applyFont="1" applyFill="1" applyBorder="1" applyAlignment="1">
      <alignment horizontal="left" wrapText="1"/>
    </xf>
    <xf numFmtId="0" fontId="8" fillId="0" borderId="11" xfId="0" applyFont="1" applyFill="1" applyBorder="1" applyAlignment="1">
      <alignment horizontal="left"/>
    </xf>
    <xf numFmtId="0" fontId="8" fillId="0" borderId="1" xfId="0" applyFont="1" applyFill="1" applyBorder="1" applyAlignment="1">
      <alignment horizontal="left"/>
    </xf>
    <xf numFmtId="0" fontId="3" fillId="5" borderId="11"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1" xfId="0" applyFont="1" applyFill="1" applyBorder="1" applyAlignment="1">
      <alignment horizontal="left"/>
    </xf>
    <xf numFmtId="0" fontId="3" fillId="5" borderId="2" xfId="0" applyFont="1" applyFill="1" applyBorder="1" applyAlignment="1">
      <alignment horizontal="left"/>
    </xf>
    <xf numFmtId="0" fontId="3" fillId="5" borderId="4" xfId="0" applyFont="1" applyFill="1" applyBorder="1" applyAlignment="1">
      <alignment horizontal="left"/>
    </xf>
    <xf numFmtId="0" fontId="3" fillId="5" borderId="3" xfId="0" applyFont="1" applyFill="1" applyBorder="1" applyAlignment="1">
      <alignment horizontal="left"/>
    </xf>
    <xf numFmtId="0" fontId="3" fillId="5" borderId="11" xfId="0" applyFont="1" applyFill="1" applyBorder="1" applyAlignment="1">
      <alignment horizontal="left" vertical="top" wrapText="1"/>
    </xf>
    <xf numFmtId="0" fontId="3" fillId="5" borderId="9" xfId="0" applyFont="1" applyFill="1" applyBorder="1" applyAlignment="1">
      <alignment horizontal="left" vertical="top" wrapText="1"/>
    </xf>
    <xf numFmtId="0" fontId="3" fillId="6" borderId="11" xfId="0" applyFont="1" applyFill="1" applyBorder="1" applyAlignment="1">
      <alignment horizontal="left"/>
    </xf>
    <xf numFmtId="0" fontId="3" fillId="6" borderId="5" xfId="0" applyFont="1" applyFill="1" applyBorder="1" applyAlignment="1">
      <alignment horizontal="left"/>
    </xf>
    <xf numFmtId="0" fontId="3" fillId="6" borderId="11"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5" xfId="0" applyFont="1" applyFill="1" applyBorder="1" applyAlignment="1">
      <alignment horizontal="left" vertical="center" wrapText="1"/>
    </xf>
    <xf numFmtId="0" fontId="16" fillId="0" borderId="0" xfId="1" applyAlignment="1">
      <alignment horizontal="left" vertical="center"/>
    </xf>
    <xf numFmtId="0" fontId="0" fillId="0" borderId="0" xfId="0" applyAlignment="1">
      <alignment horizontal="left" vertical="center"/>
    </xf>
    <xf numFmtId="0" fontId="3" fillId="0" borderId="1" xfId="0" applyFont="1" applyBorder="1" applyAlignment="1" applyProtection="1">
      <alignment horizontal="left" vertical="top"/>
      <protection locked="0"/>
    </xf>
    <xf numFmtId="0" fontId="3" fillId="0" borderId="2" xfId="0" applyFont="1" applyBorder="1" applyAlignment="1" applyProtection="1">
      <alignment horizontal="left" vertical="top"/>
      <protection locked="0"/>
    </xf>
    <xf numFmtId="0" fontId="3" fillId="0" borderId="3" xfId="0" applyFont="1" applyBorder="1" applyAlignment="1" applyProtection="1">
      <alignment horizontal="left" vertical="top"/>
      <protection locked="0"/>
    </xf>
    <xf numFmtId="0" fontId="0" fillId="0" borderId="0" xfId="0" applyProtection="1">
      <protection locked="0"/>
    </xf>
    <xf numFmtId="0" fontId="2" fillId="0" borderId="4" xfId="0" applyFont="1" applyBorder="1" applyAlignment="1" applyProtection="1">
      <alignment vertical="center"/>
      <protection locked="0"/>
    </xf>
    <xf numFmtId="0" fontId="1" fillId="0" borderId="4" xfId="0" applyFont="1" applyBorder="1" applyAlignment="1" applyProtection="1">
      <alignment vertical="center"/>
      <protection locked="0"/>
    </xf>
    <xf numFmtId="0" fontId="0" fillId="0" borderId="5" xfId="0" applyBorder="1" applyProtection="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C$30" lockText="1" noThreeD="1"/>
</file>

<file path=xl/ctrlProps/ctrlProp2.xml><?xml version="1.0" encoding="utf-8"?>
<formControlPr xmlns="http://schemas.microsoft.com/office/spreadsheetml/2009/9/main" objectType="CheckBox" fmlaLink="$D$30" lockText="1" noThreeD="1"/>
</file>

<file path=xl/ctrlProps/ctrlProp3.xml><?xml version="1.0" encoding="utf-8"?>
<formControlPr xmlns="http://schemas.microsoft.com/office/spreadsheetml/2009/9/main" objectType="CheckBox" fmlaLink="$E$30" lockText="1" noThreeD="1"/>
</file>

<file path=xl/ctrlProps/ctrlProp4.xml><?xml version="1.0" encoding="utf-8"?>
<formControlPr xmlns="http://schemas.microsoft.com/office/spreadsheetml/2009/9/main" objectType="CheckBox" fmlaLink="$F$30" lockText="1" noThreeD="1"/>
</file>

<file path=xl/ctrlProps/ctrlProp5.xml><?xml version="1.0" encoding="utf-8"?>
<formControlPr xmlns="http://schemas.microsoft.com/office/spreadsheetml/2009/9/main" objectType="CheckBox" fmlaLink="$G$30" lockText="1" noThreeD="1"/>
</file>

<file path=xl/ctrlProps/ctrlProp6.xml><?xml version="1.0" encoding="utf-8"?>
<formControlPr xmlns="http://schemas.microsoft.com/office/spreadsheetml/2009/9/main" objectType="CheckBox" fmlaLink="$H$30" lockText="1" noThreeD="1"/>
</file>

<file path=xl/ctrlProps/ctrlProp7.xml><?xml version="1.0" encoding="utf-8"?>
<formControlPr xmlns="http://schemas.microsoft.com/office/spreadsheetml/2009/9/main" objectType="CheckBox" fmlaLink="$I$30"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9525</xdr:colOff>
      <xdr:row>27</xdr:row>
      <xdr:rowOff>9525</xdr:rowOff>
    </xdr:from>
    <xdr:to>
      <xdr:col>9</xdr:col>
      <xdr:colOff>9525</xdr:colOff>
      <xdr:row>43</xdr:row>
      <xdr:rowOff>57150</xdr:rowOff>
    </xdr:to>
    <xdr:sp macro="" textlink="">
      <xdr:nvSpPr>
        <xdr:cNvPr id="2" name="Rounded Rectangle 1">
          <a:extLst>
            <a:ext uri="{FF2B5EF4-FFF2-40B4-BE49-F238E27FC236}">
              <a16:creationId xmlns:a16="http://schemas.microsoft.com/office/drawing/2014/main" id="{00000000-0008-0000-0000-000002000000}"/>
            </a:ext>
          </a:extLst>
        </xdr:cNvPr>
        <xdr:cNvSpPr/>
      </xdr:nvSpPr>
      <xdr:spPr>
        <a:xfrm>
          <a:off x="2066925" y="6257925"/>
          <a:ext cx="4267200" cy="2638425"/>
        </a:xfrm>
        <a:prstGeom prst="roundRect">
          <a:avLst/>
        </a:prstGeom>
        <a:solidFill>
          <a:schemeClr val="bg1"/>
        </a:solidFill>
        <a:ln>
          <a:solidFill>
            <a:sysClr val="windowText" lastClr="00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352425</xdr:colOff>
          <xdr:row>28</xdr:row>
          <xdr:rowOff>123825</xdr:rowOff>
        </xdr:from>
        <xdr:to>
          <xdr:col>5</xdr:col>
          <xdr:colOff>9525</xdr:colOff>
          <xdr:row>31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L1?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123825</xdr:rowOff>
        </xdr:from>
        <xdr:to>
          <xdr:col>8</xdr:col>
          <xdr:colOff>323850</xdr:colOff>
          <xdr:row>31</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L2?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32</xdr:row>
          <xdr:rowOff>85725</xdr:rowOff>
        </xdr:from>
        <xdr:to>
          <xdr:col>5</xdr:col>
          <xdr:colOff>38100</xdr:colOff>
          <xdr:row>34</xdr:row>
          <xdr:rowOff>123825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Bioretention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32</xdr:row>
          <xdr:rowOff>85725</xdr:rowOff>
        </xdr:from>
        <xdr:to>
          <xdr:col>8</xdr:col>
          <xdr:colOff>314325</xdr:colOff>
          <xdr:row>34</xdr:row>
          <xdr:rowOff>123825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Biofiltration?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36</xdr:row>
          <xdr:rowOff>38100</xdr:rowOff>
        </xdr:from>
        <xdr:to>
          <xdr:col>5</xdr:col>
          <xdr:colOff>161925</xdr:colOff>
          <xdr:row>38</xdr:row>
          <xdr:rowOff>76200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Intensive Green Roof?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36</xdr:row>
          <xdr:rowOff>38100</xdr:rowOff>
        </xdr:from>
        <xdr:to>
          <xdr:col>8</xdr:col>
          <xdr:colOff>438150</xdr:colOff>
          <xdr:row>38</xdr:row>
          <xdr:rowOff>76200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100% Native Species in Extensive Green Roof?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39</xdr:row>
          <xdr:rowOff>142875</xdr:rowOff>
        </xdr:from>
        <xdr:to>
          <xdr:col>6</xdr:col>
          <xdr:colOff>314325</xdr:colOff>
          <xdr:row>42</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solidFill>
              <a:srgbClr val="99CC00" mc:Ignorable="a14" a14:legacySpreadsheetColorIndex="5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Biosolar Green Roof?</a:t>
              </a:r>
            </a:p>
          </xdr:txBody>
        </xdr:sp>
        <xdr:clientData/>
      </xdr:twoCellAnchor>
    </mc:Choice>
    <mc:Fallback/>
  </mc:AlternateContent>
  <xdr:twoCellAnchor>
    <xdr:from>
      <xdr:col>4</xdr:col>
      <xdr:colOff>290513</xdr:colOff>
      <xdr:row>27</xdr:row>
      <xdr:rowOff>0</xdr:rowOff>
    </xdr:from>
    <xdr:to>
      <xdr:col>6</xdr:col>
      <xdr:colOff>338138</xdr:colOff>
      <xdr:row>28</xdr:row>
      <xdr:rowOff>95250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567113" y="6248400"/>
          <a:ext cx="12668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BONUS ELEMENTS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3</xdr:row>
      <xdr:rowOff>9525</xdr:rowOff>
    </xdr:from>
    <xdr:to>
      <xdr:col>0</xdr:col>
      <xdr:colOff>1406525</xdr:colOff>
      <xdr:row>3</xdr:row>
      <xdr:rowOff>948531</xdr:rowOff>
    </xdr:to>
    <xdr:pic>
      <xdr:nvPicPr>
        <xdr:cNvPr id="3" name="Picture 2" descr="Plant Selection for Extensive Green Roofs in the Research Triangle Area of  North Carolina | NC State Extension Publications">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247775"/>
          <a:ext cx="1247775" cy="935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1</xdr:row>
      <xdr:rowOff>180975</xdr:rowOff>
    </xdr:from>
    <xdr:to>
      <xdr:col>0</xdr:col>
      <xdr:colOff>1409026</xdr:colOff>
      <xdr:row>2</xdr:row>
      <xdr:rowOff>857250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6" y="371475"/>
          <a:ext cx="12661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571499</xdr:rowOff>
    </xdr:from>
    <xdr:to>
      <xdr:col>0</xdr:col>
      <xdr:colOff>1441171</xdr:colOff>
      <xdr:row>5</xdr:row>
      <xdr:rowOff>1428750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0" y="4076699"/>
          <a:ext cx="1466571" cy="857251"/>
        </a:xfrm>
        <a:prstGeom prst="rect">
          <a:avLst/>
        </a:prstGeom>
      </xdr:spPr>
    </xdr:pic>
    <xdr:clientData/>
  </xdr:twoCellAnchor>
  <xdr:twoCellAnchor editAs="oneCell">
    <xdr:from>
      <xdr:col>0</xdr:col>
      <xdr:colOff>0</xdr:colOff>
      <xdr:row>9</xdr:row>
      <xdr:rowOff>25400</xdr:rowOff>
    </xdr:from>
    <xdr:to>
      <xdr:col>1</xdr:col>
      <xdr:colOff>2692</xdr:colOff>
      <xdr:row>9</xdr:row>
      <xdr:rowOff>1044575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331450"/>
          <a:ext cx="1513992"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177801</xdr:colOff>
      <xdr:row>6</xdr:row>
      <xdr:rowOff>76200</xdr:rowOff>
    </xdr:from>
    <xdr:to>
      <xdr:col>0</xdr:col>
      <xdr:colOff>1177449</xdr:colOff>
      <xdr:row>6</xdr:row>
      <xdr:rowOff>1387475</xdr:rowOff>
    </xdr:to>
    <xdr:pic>
      <xdr:nvPicPr>
        <xdr:cNvPr id="7" name="Picture 6" descr="Infiltration Trenches | Natural Water Retention Measures">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801" y="5810250"/>
          <a:ext cx="993298" cy="131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8</xdr:row>
      <xdr:rowOff>181214</xdr:rowOff>
    </xdr:from>
    <xdr:to>
      <xdr:col>1</xdr:col>
      <xdr:colOff>0</xdr:colOff>
      <xdr:row>8</xdr:row>
      <xdr:rowOff>1311274</xdr:rowOff>
    </xdr:to>
    <xdr:pic>
      <xdr:nvPicPr>
        <xdr:cNvPr id="9" name="Picture 8" descr="Bioswales Reduce Flooding and Protect Waterways - LDP Watersheds">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050" y="8963264"/>
          <a:ext cx="1492250" cy="113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276226</xdr:rowOff>
    </xdr:from>
    <xdr:to>
      <xdr:col>0</xdr:col>
      <xdr:colOff>1438275</xdr:colOff>
      <xdr:row>7</xdr:row>
      <xdr:rowOff>1255159</xdr:rowOff>
    </xdr:to>
    <xdr:pic>
      <xdr:nvPicPr>
        <xdr:cNvPr id="10" name="Picture 9" descr="Bioretention Gardens | UNL Water">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7534276"/>
          <a:ext cx="1501775" cy="978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xdr:colOff>
      <xdr:row>4</xdr:row>
      <xdr:rowOff>88900</xdr:rowOff>
    </xdr:from>
    <xdr:to>
      <xdr:col>1</xdr:col>
      <xdr:colOff>0</xdr:colOff>
      <xdr:row>4</xdr:row>
      <xdr:rowOff>1165043</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450" y="2343150"/>
          <a:ext cx="1447800" cy="107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iki.sustainabletechnologies.ca/images/b/b1/Infiltration_trenches_et_al_final.pdf" TargetMode="External"/><Relationship Id="rId7" Type="http://schemas.openxmlformats.org/officeDocument/2006/relationships/printerSettings" Target="../printerSettings/printerSettings3.bin"/><Relationship Id="rId2" Type="http://schemas.openxmlformats.org/officeDocument/2006/relationships/hyperlink" Target="https://wiki.sustainabletechnologies.ca/images/5/5a/LID_poster_-_bioretention_-_vfinal2.pdf" TargetMode="External"/><Relationship Id="rId1" Type="http://schemas.openxmlformats.org/officeDocument/2006/relationships/hyperlink" Target="https://wiki.sustainabletechnologies.ca/images/8/85/Swales_final_Update.pdf" TargetMode="External"/><Relationship Id="rId6" Type="http://schemas.openxmlformats.org/officeDocument/2006/relationships/hyperlink" Target="https://wiki.sustainabletechnologies.ca/wiki/Blue_roofs" TargetMode="External"/><Relationship Id="rId5" Type="http://schemas.openxmlformats.org/officeDocument/2006/relationships/hyperlink" Target="https://wiki.sustainabletechnologies.ca/wiki/Green_roofs" TargetMode="External"/><Relationship Id="rId4" Type="http://schemas.openxmlformats.org/officeDocument/2006/relationships/hyperlink" Target="https://wiki.sustainabletechnologies.ca/images/7/7e/Permeable_Pavement_Factshe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30"/>
  <sheetViews>
    <sheetView workbookViewId="0">
      <selection activeCell="M34" sqref="M34"/>
    </sheetView>
  </sheetViews>
  <sheetFormatPr defaultRowHeight="12.75" x14ac:dyDescent="0.2"/>
  <cols>
    <col min="2" max="2" width="21.7109375" customWidth="1"/>
    <col min="16" max="16" width="15.140625" customWidth="1"/>
  </cols>
  <sheetData>
    <row r="1" spans="1:14" ht="18.75" x14ac:dyDescent="0.3">
      <c r="A1" s="47" t="s">
        <v>23</v>
      </c>
    </row>
    <row r="2" spans="1:14" ht="13.5" thickBot="1" x14ac:dyDescent="0.25"/>
    <row r="3" spans="1:14" ht="24" customHeight="1" x14ac:dyDescent="0.2">
      <c r="A3" s="73" t="s">
        <v>24</v>
      </c>
      <c r="B3" s="73"/>
      <c r="C3" s="71" t="s">
        <v>30</v>
      </c>
      <c r="D3" s="71"/>
      <c r="E3" s="71"/>
      <c r="F3" s="71"/>
      <c r="G3" s="71"/>
      <c r="H3" s="71"/>
      <c r="I3" s="71"/>
      <c r="J3" s="71"/>
      <c r="K3" s="71"/>
      <c r="L3" s="72"/>
      <c r="M3" s="68" t="s">
        <v>22</v>
      </c>
    </row>
    <row r="4" spans="1:14" ht="30" customHeight="1" x14ac:dyDescent="0.2">
      <c r="A4" s="73"/>
      <c r="B4" s="73"/>
      <c r="C4" s="44">
        <v>1</v>
      </c>
      <c r="D4" s="44">
        <v>2</v>
      </c>
      <c r="E4" s="44">
        <v>3</v>
      </c>
      <c r="F4" s="44">
        <v>4</v>
      </c>
      <c r="G4" s="44">
        <v>5</v>
      </c>
      <c r="H4" s="44">
        <v>6</v>
      </c>
      <c r="I4" s="44">
        <v>7</v>
      </c>
      <c r="J4" s="44">
        <v>8</v>
      </c>
      <c r="K4" s="44">
        <v>9</v>
      </c>
      <c r="L4" s="48">
        <v>10</v>
      </c>
      <c r="M4" s="69"/>
    </row>
    <row r="5" spans="1:14" ht="42.75" customHeight="1" x14ac:dyDescent="0.2">
      <c r="A5" s="70" t="s">
        <v>25</v>
      </c>
      <c r="B5" s="70"/>
      <c r="C5" s="74" t="s">
        <v>58</v>
      </c>
      <c r="D5" s="75"/>
      <c r="E5" s="75"/>
      <c r="F5" s="75"/>
      <c r="G5" s="75"/>
      <c r="H5" s="75"/>
      <c r="I5" s="75"/>
      <c r="J5" s="75"/>
      <c r="K5" s="75"/>
      <c r="L5" s="76"/>
      <c r="M5" s="69"/>
    </row>
    <row r="6" spans="1:14" ht="46.5" customHeight="1" x14ac:dyDescent="0.25">
      <c r="A6" s="42"/>
      <c r="B6" s="42" t="s">
        <v>26</v>
      </c>
      <c r="C6" s="75"/>
      <c r="D6" s="75"/>
      <c r="E6" s="75"/>
      <c r="F6" s="75"/>
      <c r="G6" s="75"/>
      <c r="H6" s="75"/>
      <c r="I6" s="75"/>
      <c r="J6" s="75"/>
      <c r="K6" s="75"/>
      <c r="L6" s="76"/>
      <c r="M6" s="69"/>
      <c r="N6" s="54" t="s">
        <v>59</v>
      </c>
    </row>
    <row r="7" spans="1:14" ht="18" customHeight="1" x14ac:dyDescent="0.2">
      <c r="A7" s="43" t="s">
        <v>31</v>
      </c>
      <c r="B7" s="46" t="s">
        <v>52</v>
      </c>
      <c r="C7" s="46"/>
      <c r="D7" s="46"/>
      <c r="E7" s="46"/>
      <c r="F7" s="46"/>
      <c r="G7" s="46"/>
      <c r="H7" s="46"/>
      <c r="I7" s="46"/>
      <c r="J7" s="46"/>
      <c r="K7" s="46"/>
      <c r="L7" s="49"/>
      <c r="M7" s="50">
        <f>SUM(C7:L7)</f>
        <v>0</v>
      </c>
      <c r="N7" t="s">
        <v>27</v>
      </c>
    </row>
    <row r="8" spans="1:14" ht="15" x14ac:dyDescent="0.2">
      <c r="A8" s="43" t="s">
        <v>33</v>
      </c>
      <c r="B8" s="46" t="s">
        <v>52</v>
      </c>
      <c r="C8" s="46"/>
      <c r="D8" s="46"/>
      <c r="E8" s="46"/>
      <c r="F8" s="46"/>
      <c r="G8" s="46"/>
      <c r="H8" s="46"/>
      <c r="I8" s="46"/>
      <c r="J8" s="46"/>
      <c r="K8" s="46"/>
      <c r="L8" s="49"/>
      <c r="M8" s="50">
        <f t="shared" ref="M8:M26" si="0">SUM(C8:L8)</f>
        <v>0</v>
      </c>
      <c r="N8" s="13" t="s">
        <v>28</v>
      </c>
    </row>
    <row r="9" spans="1:14" ht="15" x14ac:dyDescent="0.2">
      <c r="A9" s="43" t="s">
        <v>34</v>
      </c>
      <c r="B9" s="46" t="s">
        <v>52</v>
      </c>
      <c r="C9" s="46"/>
      <c r="D9" s="46"/>
      <c r="E9" s="46"/>
      <c r="F9" s="46"/>
      <c r="G9" s="46"/>
      <c r="H9" s="46"/>
      <c r="I9" s="46"/>
      <c r="J9" s="46"/>
      <c r="K9" s="46"/>
      <c r="L9" s="49"/>
      <c r="M9" s="50">
        <f t="shared" si="0"/>
        <v>0</v>
      </c>
      <c r="N9" s="13" t="s">
        <v>29</v>
      </c>
    </row>
    <row r="10" spans="1:14" ht="15" x14ac:dyDescent="0.2">
      <c r="A10" s="43" t="s">
        <v>35</v>
      </c>
      <c r="B10" s="46" t="s">
        <v>53</v>
      </c>
      <c r="C10" s="46"/>
      <c r="D10" s="46"/>
      <c r="E10" s="46"/>
      <c r="F10" s="46"/>
      <c r="G10" s="46"/>
      <c r="H10" s="46"/>
      <c r="I10" s="46"/>
      <c r="J10" s="46"/>
      <c r="K10" s="46"/>
      <c r="L10" s="49"/>
      <c r="M10" s="50">
        <f t="shared" si="0"/>
        <v>0</v>
      </c>
      <c r="N10" s="13" t="s">
        <v>88</v>
      </c>
    </row>
    <row r="11" spans="1:14" ht="15" x14ac:dyDescent="0.2">
      <c r="A11" s="43" t="s">
        <v>36</v>
      </c>
      <c r="B11" s="46" t="s">
        <v>53</v>
      </c>
      <c r="C11" s="46"/>
      <c r="D11" s="46"/>
      <c r="E11" s="46"/>
      <c r="F11" s="46"/>
      <c r="G11" s="46"/>
      <c r="H11" s="46"/>
      <c r="I11" s="46"/>
      <c r="J11" s="46"/>
      <c r="K11" s="46"/>
      <c r="L11" s="49"/>
      <c r="M11" s="50">
        <f t="shared" si="0"/>
        <v>0</v>
      </c>
      <c r="N11" s="13" t="s">
        <v>9</v>
      </c>
    </row>
    <row r="12" spans="1:14" ht="15" x14ac:dyDescent="0.2">
      <c r="A12" s="43" t="s">
        <v>37</v>
      </c>
      <c r="B12" s="46" t="s">
        <v>53</v>
      </c>
      <c r="C12" s="46"/>
      <c r="D12" s="46"/>
      <c r="E12" s="46"/>
      <c r="F12" s="46"/>
      <c r="G12" s="46"/>
      <c r="H12" s="46"/>
      <c r="I12" s="46"/>
      <c r="J12" s="46"/>
      <c r="K12" s="46"/>
      <c r="L12" s="49"/>
      <c r="M12" s="50">
        <f t="shared" si="0"/>
        <v>0</v>
      </c>
      <c r="N12" t="s">
        <v>10</v>
      </c>
    </row>
    <row r="13" spans="1:14" ht="15" x14ac:dyDescent="0.2">
      <c r="A13" s="43" t="s">
        <v>32</v>
      </c>
      <c r="B13" s="46" t="s">
        <v>52</v>
      </c>
      <c r="C13" s="46"/>
      <c r="D13" s="46"/>
      <c r="E13" s="46"/>
      <c r="F13" s="46"/>
      <c r="G13" s="46"/>
      <c r="H13" s="46"/>
      <c r="I13" s="46"/>
      <c r="J13" s="46"/>
      <c r="K13" s="46"/>
      <c r="L13" s="49"/>
      <c r="M13" s="50">
        <f t="shared" si="0"/>
        <v>0</v>
      </c>
      <c r="N13" t="s">
        <v>11</v>
      </c>
    </row>
    <row r="14" spans="1:14" ht="15" x14ac:dyDescent="0.2">
      <c r="A14" s="43" t="s">
        <v>38</v>
      </c>
      <c r="B14" s="46" t="s">
        <v>52</v>
      </c>
      <c r="C14" s="46"/>
      <c r="D14" s="46"/>
      <c r="E14" s="46"/>
      <c r="F14" s="46"/>
      <c r="G14" s="46"/>
      <c r="H14" s="46"/>
      <c r="I14" s="46"/>
      <c r="J14" s="46"/>
      <c r="K14" s="46"/>
      <c r="L14" s="49"/>
      <c r="M14" s="50">
        <f t="shared" si="0"/>
        <v>0</v>
      </c>
      <c r="N14" s="13" t="s">
        <v>12</v>
      </c>
    </row>
    <row r="15" spans="1:14" ht="15" x14ac:dyDescent="0.2">
      <c r="A15" s="43" t="s">
        <v>39</v>
      </c>
      <c r="B15" s="46" t="s">
        <v>52</v>
      </c>
      <c r="C15" s="46"/>
      <c r="D15" s="46"/>
      <c r="E15" s="46"/>
      <c r="F15" s="46"/>
      <c r="G15" s="46"/>
      <c r="H15" s="46"/>
      <c r="I15" s="46"/>
      <c r="J15" s="46"/>
      <c r="K15" s="46"/>
      <c r="L15" s="49"/>
      <c r="M15" s="50">
        <f t="shared" si="0"/>
        <v>0</v>
      </c>
      <c r="N15" t="s">
        <v>13</v>
      </c>
    </row>
    <row r="16" spans="1:14" ht="15" x14ac:dyDescent="0.2">
      <c r="A16" s="43" t="s">
        <v>40</v>
      </c>
      <c r="B16" s="46" t="s">
        <v>54</v>
      </c>
      <c r="C16" s="46"/>
      <c r="D16" s="46"/>
      <c r="E16" s="46"/>
      <c r="F16" s="46"/>
      <c r="G16" s="46"/>
      <c r="H16" s="46"/>
      <c r="I16" s="46"/>
      <c r="J16" s="46"/>
      <c r="K16" s="46"/>
      <c r="L16" s="49"/>
      <c r="M16" s="50">
        <f t="shared" si="0"/>
        <v>0</v>
      </c>
      <c r="N16" t="s">
        <v>15</v>
      </c>
    </row>
    <row r="17" spans="1:14" ht="15" x14ac:dyDescent="0.2">
      <c r="A17" s="43" t="s">
        <v>41</v>
      </c>
      <c r="B17" s="46" t="s">
        <v>54</v>
      </c>
      <c r="C17" s="46"/>
      <c r="D17" s="46"/>
      <c r="E17" s="46"/>
      <c r="F17" s="46"/>
      <c r="G17" s="46"/>
      <c r="H17" s="46"/>
      <c r="I17" s="46"/>
      <c r="J17" s="46"/>
      <c r="K17" s="46"/>
      <c r="L17" s="49"/>
      <c r="M17" s="50">
        <f t="shared" si="0"/>
        <v>0</v>
      </c>
      <c r="N17" s="13" t="s">
        <v>16</v>
      </c>
    </row>
    <row r="18" spans="1:14" ht="15" x14ac:dyDescent="0.2">
      <c r="A18" s="43" t="s">
        <v>42</v>
      </c>
      <c r="B18" s="46" t="s">
        <v>53</v>
      </c>
      <c r="C18" s="46"/>
      <c r="D18" s="46"/>
      <c r="E18" s="46"/>
      <c r="F18" s="46"/>
      <c r="G18" s="46"/>
      <c r="H18" s="46"/>
      <c r="I18" s="46"/>
      <c r="J18" s="46"/>
      <c r="K18" s="46"/>
      <c r="L18" s="49"/>
      <c r="M18" s="50">
        <f t="shared" si="0"/>
        <v>0</v>
      </c>
      <c r="N18" t="s">
        <v>17</v>
      </c>
    </row>
    <row r="19" spans="1:14" ht="15" x14ac:dyDescent="0.2">
      <c r="A19" s="43" t="s">
        <v>43</v>
      </c>
      <c r="B19" s="46" t="s">
        <v>53</v>
      </c>
      <c r="C19" s="46"/>
      <c r="D19" s="46"/>
      <c r="E19" s="46"/>
      <c r="F19" s="46"/>
      <c r="G19" s="46"/>
      <c r="H19" s="46"/>
      <c r="I19" s="46"/>
      <c r="J19" s="46"/>
      <c r="K19" s="46"/>
      <c r="L19" s="49"/>
      <c r="M19" s="50">
        <f t="shared" si="0"/>
        <v>0</v>
      </c>
      <c r="N19" s="13" t="s">
        <v>66</v>
      </c>
    </row>
    <row r="20" spans="1:14" ht="15" x14ac:dyDescent="0.2">
      <c r="A20" s="43" t="s">
        <v>44</v>
      </c>
      <c r="B20" s="46" t="s">
        <v>53</v>
      </c>
      <c r="C20" s="46"/>
      <c r="D20" s="46"/>
      <c r="E20" s="46"/>
      <c r="F20" s="46"/>
      <c r="G20" s="46"/>
      <c r="H20" s="46"/>
      <c r="I20" s="46"/>
      <c r="J20" s="46"/>
      <c r="K20" s="46"/>
      <c r="L20" s="49"/>
      <c r="M20" s="50">
        <f t="shared" si="0"/>
        <v>0</v>
      </c>
      <c r="N20" s="13" t="s">
        <v>67</v>
      </c>
    </row>
    <row r="21" spans="1:14" ht="15" x14ac:dyDescent="0.2">
      <c r="A21" s="43" t="s">
        <v>45</v>
      </c>
      <c r="B21" s="46" t="s">
        <v>53</v>
      </c>
      <c r="C21" s="46"/>
      <c r="D21" s="46"/>
      <c r="E21" s="46"/>
      <c r="F21" s="46"/>
      <c r="G21" s="46"/>
      <c r="H21" s="46"/>
      <c r="I21" s="46"/>
      <c r="J21" s="46"/>
      <c r="K21" s="46"/>
      <c r="L21" s="49"/>
      <c r="M21" s="50">
        <f>SUM(C21:L21)</f>
        <v>0</v>
      </c>
      <c r="N21" s="13" t="s">
        <v>89</v>
      </c>
    </row>
    <row r="22" spans="1:14" ht="15" x14ac:dyDescent="0.2">
      <c r="A22" s="43" t="s">
        <v>46</v>
      </c>
      <c r="B22" s="46" t="s">
        <v>53</v>
      </c>
      <c r="C22" s="46"/>
      <c r="D22" s="46"/>
      <c r="E22" s="46"/>
      <c r="F22" s="46"/>
      <c r="G22" s="46"/>
      <c r="H22" s="46"/>
      <c r="I22" s="46"/>
      <c r="J22" s="46"/>
      <c r="K22" s="46"/>
      <c r="L22" s="49"/>
      <c r="M22" s="50">
        <f t="shared" si="0"/>
        <v>0</v>
      </c>
      <c r="N22" s="13" t="s">
        <v>85</v>
      </c>
    </row>
    <row r="23" spans="1:14" ht="15" x14ac:dyDescent="0.2">
      <c r="A23" s="43" t="s">
        <v>47</v>
      </c>
      <c r="B23" s="46" t="s">
        <v>53</v>
      </c>
      <c r="C23" s="46"/>
      <c r="D23" s="46"/>
      <c r="E23" s="46"/>
      <c r="F23" s="46"/>
      <c r="G23" s="46"/>
      <c r="H23" s="46"/>
      <c r="I23" s="46"/>
      <c r="J23" s="46"/>
      <c r="K23" s="46"/>
      <c r="L23" s="49"/>
      <c r="M23" s="50">
        <f t="shared" si="0"/>
        <v>0</v>
      </c>
      <c r="N23" s="13" t="s">
        <v>73</v>
      </c>
    </row>
    <row r="24" spans="1:14" ht="15" x14ac:dyDescent="0.2">
      <c r="A24" s="43" t="s">
        <v>48</v>
      </c>
      <c r="B24" s="46" t="s">
        <v>53</v>
      </c>
      <c r="C24" s="46"/>
      <c r="D24" s="46"/>
      <c r="E24" s="46"/>
      <c r="F24" s="46"/>
      <c r="G24" s="46"/>
      <c r="H24" s="46"/>
      <c r="I24" s="46"/>
      <c r="J24" s="46"/>
      <c r="K24" s="46"/>
      <c r="L24" s="49"/>
      <c r="M24" s="50">
        <f>SUM(C24:L24)</f>
        <v>0</v>
      </c>
      <c r="N24" s="13" t="s">
        <v>68</v>
      </c>
    </row>
    <row r="25" spans="1:14" ht="15" x14ac:dyDescent="0.2">
      <c r="A25" s="43" t="s">
        <v>90</v>
      </c>
      <c r="B25" s="46" t="s">
        <v>53</v>
      </c>
      <c r="C25" s="46"/>
      <c r="D25" s="46"/>
      <c r="E25" s="46"/>
      <c r="F25" s="46"/>
      <c r="G25" s="46"/>
      <c r="H25" s="46"/>
      <c r="I25" s="46"/>
      <c r="J25" s="46"/>
      <c r="K25" s="46"/>
      <c r="L25" s="49"/>
      <c r="M25" s="50">
        <f t="shared" si="0"/>
        <v>0</v>
      </c>
      <c r="N25" t="s">
        <v>60</v>
      </c>
    </row>
    <row r="26" spans="1:14" ht="15.75" thickBot="1" x14ac:dyDescent="0.25">
      <c r="A26" s="43" t="s">
        <v>49</v>
      </c>
      <c r="B26" s="46" t="s">
        <v>53</v>
      </c>
      <c r="C26" s="46"/>
      <c r="D26" s="46"/>
      <c r="E26" s="46"/>
      <c r="F26" s="46"/>
      <c r="G26" s="46"/>
      <c r="H26" s="46"/>
      <c r="I26" s="46"/>
      <c r="J26" s="46"/>
      <c r="K26" s="46"/>
      <c r="L26" s="49"/>
      <c r="M26" s="51">
        <f t="shared" si="0"/>
        <v>0</v>
      </c>
      <c r="N26" t="s">
        <v>19</v>
      </c>
    </row>
    <row r="30" spans="1:14" x14ac:dyDescent="0.2">
      <c r="C30" t="b">
        <v>0</v>
      </c>
      <c r="D30" t="b">
        <v>0</v>
      </c>
      <c r="E30" t="b">
        <v>0</v>
      </c>
      <c r="F30" t="b">
        <v>0</v>
      </c>
      <c r="G30" t="b">
        <v>0</v>
      </c>
      <c r="H30" t="b">
        <v>0</v>
      </c>
      <c r="I30" t="b">
        <v>0</v>
      </c>
    </row>
  </sheetData>
  <mergeCells count="5">
    <mergeCell ref="M3:M6"/>
    <mergeCell ref="A5:B5"/>
    <mergeCell ref="C3:L3"/>
    <mergeCell ref="A3:B4"/>
    <mergeCell ref="C5:L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352425</xdr:colOff>
                    <xdr:row>28</xdr:row>
                    <xdr:rowOff>123825</xdr:rowOff>
                  </from>
                  <to>
                    <xdr:col>5</xdr:col>
                    <xdr:colOff>9525</xdr:colOff>
                    <xdr:row>31</xdr:row>
                    <xdr:rowOff>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6</xdr:col>
                    <xdr:colOff>19050</xdr:colOff>
                    <xdr:row>28</xdr:row>
                    <xdr:rowOff>123825</xdr:rowOff>
                  </from>
                  <to>
                    <xdr:col>8</xdr:col>
                    <xdr:colOff>323850</xdr:colOff>
                    <xdr:row>31</xdr:row>
                    <xdr:rowOff>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2</xdr:col>
                    <xdr:colOff>342900</xdr:colOff>
                    <xdr:row>32</xdr:row>
                    <xdr:rowOff>85725</xdr:rowOff>
                  </from>
                  <to>
                    <xdr:col>5</xdr:col>
                    <xdr:colOff>38100</xdr:colOff>
                    <xdr:row>34</xdr:row>
                    <xdr:rowOff>123825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6</xdr:col>
                    <xdr:colOff>9525</xdr:colOff>
                    <xdr:row>32</xdr:row>
                    <xdr:rowOff>85725</xdr:rowOff>
                  </from>
                  <to>
                    <xdr:col>8</xdr:col>
                    <xdr:colOff>314325</xdr:colOff>
                    <xdr:row>34</xdr:row>
                    <xdr:rowOff>123825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2</xdr:col>
                    <xdr:colOff>228600</xdr:colOff>
                    <xdr:row>36</xdr:row>
                    <xdr:rowOff>38100</xdr:rowOff>
                  </from>
                  <to>
                    <xdr:col>5</xdr:col>
                    <xdr:colOff>161925</xdr:colOff>
                    <xdr:row>38</xdr:row>
                    <xdr:rowOff>76200</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5</xdr:col>
                    <xdr:colOff>504825</xdr:colOff>
                    <xdr:row>36</xdr:row>
                    <xdr:rowOff>38100</xdr:rowOff>
                  </from>
                  <to>
                    <xdr:col>8</xdr:col>
                    <xdr:colOff>438150</xdr:colOff>
                    <xdr:row>38</xdr:row>
                    <xdr:rowOff>76200</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4</xdr:col>
                    <xdr:colOff>323850</xdr:colOff>
                    <xdr:row>39</xdr:row>
                    <xdr:rowOff>142875</xdr:rowOff>
                  </from>
                  <to>
                    <xdr:col>6</xdr:col>
                    <xdr:colOff>314325</xdr:colOff>
                    <xdr:row>42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40"/>
  <sheetViews>
    <sheetView tabSelected="1" topLeftCell="B1" workbookViewId="0">
      <selection activeCell="G8" sqref="G8"/>
    </sheetView>
  </sheetViews>
  <sheetFormatPr defaultRowHeight="12.75" x14ac:dyDescent="0.2"/>
  <cols>
    <col min="1" max="1" width="4.5703125" customWidth="1"/>
    <col min="2" max="2" width="43.85546875" customWidth="1"/>
    <col min="3" max="3" width="15.7109375" customWidth="1"/>
    <col min="4" max="4" width="13.85546875" customWidth="1"/>
    <col min="5" max="5" width="14.85546875" customWidth="1"/>
    <col min="6" max="6" width="13.85546875" customWidth="1"/>
    <col min="7" max="7" width="14.7109375" customWidth="1"/>
    <col min="12" max="12" width="15.28515625" customWidth="1"/>
  </cols>
  <sheetData>
    <row r="1" spans="1:8" ht="18.75" x14ac:dyDescent="0.3">
      <c r="B1" s="52" t="s">
        <v>57</v>
      </c>
    </row>
    <row r="2" spans="1:8" ht="21" customHeight="1" x14ac:dyDescent="0.2">
      <c r="B2" s="1" t="s">
        <v>0</v>
      </c>
    </row>
    <row r="3" spans="1:8" ht="48.75" customHeight="1" x14ac:dyDescent="0.2">
      <c r="C3" s="92" t="s">
        <v>1</v>
      </c>
      <c r="D3" s="93"/>
      <c r="E3" s="93"/>
      <c r="F3" s="93"/>
      <c r="G3" s="94"/>
    </row>
    <row r="4" spans="1:8" ht="21" customHeight="1" thickBot="1" x14ac:dyDescent="0.25">
      <c r="C4" s="95"/>
      <c r="D4" s="96"/>
      <c r="E4" s="97" t="s">
        <v>102</v>
      </c>
      <c r="F4" s="96"/>
      <c r="G4" s="98"/>
    </row>
    <row r="5" spans="1:8" ht="22.5" customHeight="1" thickBot="1" x14ac:dyDescent="0.25">
      <c r="C5" s="2"/>
      <c r="D5" s="2"/>
      <c r="F5" s="3" t="s">
        <v>2</v>
      </c>
      <c r="G5" s="4" t="e">
        <f>G35/G4</f>
        <v>#DIV/0!</v>
      </c>
    </row>
    <row r="6" spans="1:8" ht="18" x14ac:dyDescent="0.25">
      <c r="B6" s="5" t="s">
        <v>3</v>
      </c>
      <c r="C6" s="6" t="s">
        <v>4</v>
      </c>
      <c r="D6" s="6" t="s">
        <v>5</v>
      </c>
      <c r="E6" s="5" t="s">
        <v>6</v>
      </c>
      <c r="F6" s="5" t="s">
        <v>7</v>
      </c>
      <c r="G6" s="7" t="s">
        <v>8</v>
      </c>
    </row>
    <row r="7" spans="1:8" ht="15.75" thickBot="1" x14ac:dyDescent="0.3">
      <c r="B7" s="79" t="s">
        <v>55</v>
      </c>
      <c r="C7" s="80"/>
      <c r="D7" s="80"/>
      <c r="E7" s="81"/>
      <c r="F7" s="81"/>
      <c r="G7" s="82"/>
    </row>
    <row r="8" spans="1:8" ht="41.25" customHeight="1" thickBot="1" x14ac:dyDescent="0.25">
      <c r="A8" s="41" t="s">
        <v>31</v>
      </c>
      <c r="B8" s="8" t="s">
        <v>27</v>
      </c>
      <c r="C8" s="9">
        <v>1.5</v>
      </c>
      <c r="D8" s="19"/>
      <c r="E8" s="45">
        <f>WORKSHEET!M7</f>
        <v>0</v>
      </c>
      <c r="F8" s="12">
        <f>E8*32</f>
        <v>0</v>
      </c>
      <c r="G8" s="12">
        <f t="shared" ref="G8:G13" si="0">F8*C8</f>
        <v>0</v>
      </c>
      <c r="H8" s="13"/>
    </row>
    <row r="9" spans="1:8" ht="41.25" customHeight="1" thickBot="1" x14ac:dyDescent="0.25">
      <c r="A9" s="41" t="s">
        <v>33</v>
      </c>
      <c r="B9" s="8" t="s">
        <v>28</v>
      </c>
      <c r="C9" s="9">
        <v>1.3</v>
      </c>
      <c r="D9" s="19"/>
      <c r="E9" s="45">
        <f>WORKSHEET!M8</f>
        <v>0</v>
      </c>
      <c r="F9" s="12">
        <f>E9*18</f>
        <v>0</v>
      </c>
      <c r="G9" s="12">
        <f t="shared" si="0"/>
        <v>0</v>
      </c>
      <c r="H9" s="13"/>
    </row>
    <row r="10" spans="1:8" ht="41.25" customHeight="1" thickBot="1" x14ac:dyDescent="0.25">
      <c r="A10" s="41" t="s">
        <v>34</v>
      </c>
      <c r="B10" s="8" t="s">
        <v>29</v>
      </c>
      <c r="C10" s="9">
        <v>1</v>
      </c>
      <c r="D10" s="19"/>
      <c r="E10" s="45">
        <f>WORKSHEET!M9</f>
        <v>0</v>
      </c>
      <c r="F10" s="24">
        <f>E10*7</f>
        <v>0</v>
      </c>
      <c r="G10" s="12">
        <f t="shared" si="0"/>
        <v>0</v>
      </c>
      <c r="H10" s="13"/>
    </row>
    <row r="11" spans="1:8" ht="29.25" customHeight="1" thickBot="1" x14ac:dyDescent="0.25">
      <c r="A11" s="41" t="s">
        <v>35</v>
      </c>
      <c r="B11" s="14" t="s">
        <v>61</v>
      </c>
      <c r="C11" s="15">
        <v>2</v>
      </c>
      <c r="D11" s="10"/>
      <c r="E11" s="40"/>
      <c r="F11" s="11">
        <f>WORKSHEET!M10</f>
        <v>0</v>
      </c>
      <c r="G11" s="12">
        <f t="shared" si="0"/>
        <v>0</v>
      </c>
    </row>
    <row r="12" spans="1:8" ht="33" customHeight="1" thickBot="1" x14ac:dyDescent="0.25">
      <c r="A12" s="41" t="s">
        <v>36</v>
      </c>
      <c r="B12" s="14" t="s">
        <v>105</v>
      </c>
      <c r="C12" s="15">
        <v>1.5</v>
      </c>
      <c r="D12" s="10"/>
      <c r="E12" s="17"/>
      <c r="F12" s="11">
        <f>WORKSHEET!M11</f>
        <v>0</v>
      </c>
      <c r="G12" s="12">
        <f t="shared" si="0"/>
        <v>0</v>
      </c>
    </row>
    <row r="13" spans="1:8" ht="39" thickBot="1" x14ac:dyDescent="0.25">
      <c r="A13" s="41" t="s">
        <v>37</v>
      </c>
      <c r="B13" s="14" t="s">
        <v>10</v>
      </c>
      <c r="C13" s="15">
        <v>1</v>
      </c>
      <c r="D13" s="10"/>
      <c r="E13" s="17"/>
      <c r="F13" s="18">
        <f>WORKSHEET!M12</f>
        <v>0</v>
      </c>
      <c r="G13" s="12">
        <f t="shared" si="0"/>
        <v>0</v>
      </c>
      <c r="H13" s="55"/>
    </row>
    <row r="14" spans="1:8" ht="15" x14ac:dyDescent="0.2">
      <c r="B14" s="83" t="s">
        <v>106</v>
      </c>
      <c r="C14" s="83"/>
      <c r="D14" s="83"/>
      <c r="E14" s="83"/>
      <c r="F14" s="84"/>
      <c r="G14" s="83"/>
    </row>
    <row r="15" spans="1:8" ht="15.75" thickBot="1" x14ac:dyDescent="0.3">
      <c r="B15" s="85" t="s">
        <v>107</v>
      </c>
      <c r="C15" s="85"/>
      <c r="D15" s="85"/>
      <c r="E15" s="86"/>
      <c r="F15" s="85"/>
      <c r="G15" s="85"/>
    </row>
    <row r="16" spans="1:8" ht="26.25" customHeight="1" thickBot="1" x14ac:dyDescent="0.25">
      <c r="A16" s="41" t="s">
        <v>32</v>
      </c>
      <c r="B16" s="8" t="s">
        <v>11</v>
      </c>
      <c r="C16" s="9">
        <v>0.8</v>
      </c>
      <c r="D16" s="19"/>
      <c r="E16" s="11">
        <f>WORKSHEET!M13</f>
        <v>0</v>
      </c>
      <c r="F16" s="20">
        <f>E16*32</f>
        <v>0</v>
      </c>
      <c r="G16" s="21">
        <f>F16*C16</f>
        <v>0</v>
      </c>
    </row>
    <row r="17" spans="1:8" ht="27.75" customHeight="1" thickBot="1" x14ac:dyDescent="0.25">
      <c r="A17" s="41" t="s">
        <v>38</v>
      </c>
      <c r="B17" s="14" t="s">
        <v>12</v>
      </c>
      <c r="C17" s="15">
        <v>0.7</v>
      </c>
      <c r="D17" s="19"/>
      <c r="E17" s="11">
        <f>WORKSHEET!M14</f>
        <v>0</v>
      </c>
      <c r="F17" s="12">
        <f>E17*18</f>
        <v>0</v>
      </c>
      <c r="G17" s="22">
        <f>F17*C17</f>
        <v>0</v>
      </c>
      <c r="H17" s="13"/>
    </row>
    <row r="18" spans="1:8" ht="30" customHeight="1" thickBot="1" x14ac:dyDescent="0.25">
      <c r="A18" s="41" t="s">
        <v>39</v>
      </c>
      <c r="B18" s="53" t="s">
        <v>13</v>
      </c>
      <c r="C18" s="23">
        <v>0.5</v>
      </c>
      <c r="D18" s="19"/>
      <c r="E18" s="11">
        <f>WORKSHEET!M15</f>
        <v>0</v>
      </c>
      <c r="F18" s="24">
        <f>E18*7</f>
        <v>0</v>
      </c>
      <c r="G18" s="25">
        <f>F18*C18</f>
        <v>0</v>
      </c>
      <c r="H18" s="13"/>
    </row>
    <row r="19" spans="1:8" ht="15.75" thickBot="1" x14ac:dyDescent="0.25">
      <c r="B19" s="87" t="s">
        <v>14</v>
      </c>
      <c r="C19" s="87"/>
      <c r="D19" s="87"/>
      <c r="E19" s="88"/>
      <c r="F19" s="89"/>
      <c r="G19" s="87"/>
    </row>
    <row r="20" spans="1:8" ht="51" customHeight="1" thickBot="1" x14ac:dyDescent="0.25">
      <c r="A20" s="41" t="s">
        <v>40</v>
      </c>
      <c r="B20" s="14" t="s">
        <v>15</v>
      </c>
      <c r="C20" s="26">
        <f>IF(WORKSHEET!C30, 0.6, 0.4)</f>
        <v>0.4</v>
      </c>
      <c r="D20" s="15"/>
      <c r="E20" s="11">
        <f>WORKSHEET!M16</f>
        <v>0</v>
      </c>
      <c r="F20" s="12">
        <f>E20*3.3</f>
        <v>0</v>
      </c>
      <c r="G20" s="12">
        <f>F20*(D20+C20)</f>
        <v>0</v>
      </c>
    </row>
    <row r="21" spans="1:8" ht="51.75" customHeight="1" thickBot="1" x14ac:dyDescent="0.25">
      <c r="A21" s="41" t="s">
        <v>41</v>
      </c>
      <c r="B21" s="14" t="s">
        <v>110</v>
      </c>
      <c r="C21" s="26">
        <f>IF(WORKSHEET!D30, 0.5, 0.3)</f>
        <v>0.3</v>
      </c>
      <c r="D21" s="15"/>
      <c r="E21" s="11">
        <f>WORKSHEET!M17</f>
        <v>0</v>
      </c>
      <c r="F21" s="24">
        <f>E21*0.8</f>
        <v>0</v>
      </c>
      <c r="G21" s="12">
        <f>F21*(D21+C21)</f>
        <v>0</v>
      </c>
    </row>
    <row r="22" spans="1:8" ht="28.5" customHeight="1" thickBot="1" x14ac:dyDescent="0.25">
      <c r="A22" s="41" t="s">
        <v>42</v>
      </c>
      <c r="B22" s="14" t="s">
        <v>17</v>
      </c>
      <c r="C22" s="26">
        <v>0.1</v>
      </c>
      <c r="D22" s="65"/>
      <c r="E22" s="30"/>
      <c r="F22" s="28">
        <f>WORKSHEET!M18</f>
        <v>0</v>
      </c>
      <c r="G22" s="12">
        <f>F22*C22</f>
        <v>0</v>
      </c>
    </row>
    <row r="23" spans="1:8" ht="15.75" thickBot="1" x14ac:dyDescent="0.25">
      <c r="B23" s="77" t="s">
        <v>99</v>
      </c>
      <c r="C23" s="77"/>
      <c r="D23" s="77"/>
      <c r="E23" s="77"/>
      <c r="F23" s="78"/>
      <c r="G23" s="77"/>
      <c r="H23" t="s">
        <v>86</v>
      </c>
    </row>
    <row r="24" spans="1:8" ht="19.5" customHeight="1" thickBot="1" x14ac:dyDescent="0.25">
      <c r="A24" s="41" t="s">
        <v>43</v>
      </c>
      <c r="B24" s="8" t="s">
        <v>66</v>
      </c>
      <c r="C24" s="26">
        <f>IF(WORKSHEET!G30, 1.1, 0.9)</f>
        <v>0.9</v>
      </c>
      <c r="D24" s="15">
        <f>IF(WORKSHEET!I30, 0.2, 0)</f>
        <v>0</v>
      </c>
      <c r="E24" s="30"/>
      <c r="F24" s="11">
        <f>WORKSHEET!M19</f>
        <v>0</v>
      </c>
      <c r="G24" s="12">
        <f>F24*(D24+C24)</f>
        <v>0</v>
      </c>
    </row>
    <row r="25" spans="1:8" ht="21.75" customHeight="1" thickBot="1" x14ac:dyDescent="0.25">
      <c r="A25" s="41" t="s">
        <v>44</v>
      </c>
      <c r="B25" s="14" t="s">
        <v>67</v>
      </c>
      <c r="C25" s="26">
        <f>IF(WORKSHEET!H31, 1, 0.8)</f>
        <v>0.8</v>
      </c>
      <c r="D25" s="15">
        <f>IF(WORKSHEET!I30, 0.2, 0)</f>
        <v>0</v>
      </c>
      <c r="E25" s="27"/>
      <c r="F25" s="11">
        <f>WORKSHEET!M20</f>
        <v>0</v>
      </c>
      <c r="G25" s="12">
        <f>F25*(D25+C25)</f>
        <v>0</v>
      </c>
    </row>
    <row r="26" spans="1:8" ht="21.75" customHeight="1" thickBot="1" x14ac:dyDescent="0.25">
      <c r="A26" s="41" t="s">
        <v>45</v>
      </c>
      <c r="B26" s="14" t="s">
        <v>89</v>
      </c>
      <c r="C26" s="26">
        <v>0.5</v>
      </c>
      <c r="D26" s="65"/>
      <c r="E26" s="27"/>
      <c r="F26" s="11">
        <f>WORKSHEET!M21</f>
        <v>0</v>
      </c>
      <c r="G26" s="12">
        <f>F26*C26</f>
        <v>0</v>
      </c>
    </row>
    <row r="27" spans="1:8" ht="21" customHeight="1" thickBot="1" x14ac:dyDescent="0.25">
      <c r="A27" s="41" t="s">
        <v>46</v>
      </c>
      <c r="B27" s="14" t="s">
        <v>64</v>
      </c>
      <c r="C27" s="26">
        <f>IF(WORKSHEET!E30, 1, 0.8)</f>
        <v>0.8</v>
      </c>
      <c r="D27" s="15"/>
      <c r="E27" s="27"/>
      <c r="F27" s="11">
        <f>WORKSHEET!M22</f>
        <v>0</v>
      </c>
      <c r="G27" s="12">
        <f>F27*(D27+C27)</f>
        <v>0</v>
      </c>
    </row>
    <row r="28" spans="1:8" ht="23.1" customHeight="1" thickBot="1" x14ac:dyDescent="0.25">
      <c r="A28" s="41" t="s">
        <v>47</v>
      </c>
      <c r="B28" s="14" t="s">
        <v>65</v>
      </c>
      <c r="C28" s="26">
        <f>IF(WORKSHEET!F30, 0.9, 0.7)</f>
        <v>0.7</v>
      </c>
      <c r="D28" s="15"/>
      <c r="E28" s="27"/>
      <c r="F28" s="11">
        <f>WORKSHEET!M23</f>
        <v>0</v>
      </c>
      <c r="G28" s="12">
        <f>F28*(D28+C28)</f>
        <v>0</v>
      </c>
    </row>
    <row r="29" spans="1:8" ht="23.1" customHeight="1" thickBot="1" x14ac:dyDescent="0.25">
      <c r="A29" s="41" t="s">
        <v>48</v>
      </c>
      <c r="B29" s="14" t="s">
        <v>68</v>
      </c>
      <c r="C29" s="26">
        <v>0.4</v>
      </c>
      <c r="D29" s="65"/>
      <c r="E29" s="27"/>
      <c r="F29" s="11">
        <f>WORKSHEET!M24</f>
        <v>0</v>
      </c>
      <c r="G29" s="12">
        <f>F29*C29</f>
        <v>0</v>
      </c>
    </row>
    <row r="30" spans="1:8" ht="28.5" customHeight="1" thickBot="1" x14ac:dyDescent="0.25">
      <c r="A30" s="41" t="s">
        <v>90</v>
      </c>
      <c r="B30" s="14" t="s">
        <v>63</v>
      </c>
      <c r="C30" s="26">
        <v>0.3</v>
      </c>
      <c r="D30" s="19"/>
      <c r="E30" s="27"/>
      <c r="F30" s="11">
        <f>WORKSHEET!M25</f>
        <v>0</v>
      </c>
      <c r="G30" s="12">
        <f>F30*C30</f>
        <v>0</v>
      </c>
    </row>
    <row r="31" spans="1:8" ht="15.75" thickBot="1" x14ac:dyDescent="0.25">
      <c r="B31" s="77" t="s">
        <v>18</v>
      </c>
      <c r="C31" s="77"/>
      <c r="D31" s="77"/>
      <c r="E31" s="77"/>
      <c r="F31" s="78"/>
      <c r="G31" s="77"/>
    </row>
    <row r="32" spans="1:8" ht="21.75" customHeight="1" thickBot="1" x14ac:dyDescent="0.25">
      <c r="A32" s="41" t="s">
        <v>49</v>
      </c>
      <c r="B32" s="8" t="s">
        <v>19</v>
      </c>
      <c r="C32" s="29">
        <v>0.3</v>
      </c>
      <c r="D32" s="31"/>
      <c r="E32" s="30"/>
      <c r="F32" s="11">
        <f>WORKSHEET!M26</f>
        <v>0</v>
      </c>
      <c r="G32" s="12">
        <f>F32*C32</f>
        <v>0</v>
      </c>
    </row>
    <row r="33" spans="1:7" ht="29.1" customHeight="1" x14ac:dyDescent="0.2">
      <c r="A33" s="41" t="s">
        <v>50</v>
      </c>
      <c r="B33" s="16" t="s">
        <v>20</v>
      </c>
      <c r="C33" s="26">
        <v>0.2</v>
      </c>
      <c r="D33" s="10"/>
      <c r="E33" s="33"/>
      <c r="F33" s="32"/>
      <c r="G33" s="34"/>
    </row>
    <row r="34" spans="1:7" ht="31.5" customHeight="1" thickBot="1" x14ac:dyDescent="0.25">
      <c r="A34" s="41" t="s">
        <v>51</v>
      </c>
      <c r="B34" s="14" t="s">
        <v>21</v>
      </c>
      <c r="C34" s="26">
        <v>0.2</v>
      </c>
      <c r="D34" s="10"/>
      <c r="E34" s="33"/>
      <c r="F34" s="33"/>
      <c r="G34" s="35"/>
    </row>
    <row r="35" spans="1:7" ht="24.75" customHeight="1" thickBot="1" x14ac:dyDescent="0.25">
      <c r="B35" s="36"/>
      <c r="F35" s="37" t="s">
        <v>22</v>
      </c>
      <c r="G35" s="11">
        <f>SUM(G8:G13,G16:G18,G20:G22,G24:G30,G32)</f>
        <v>0</v>
      </c>
    </row>
    <row r="36" spans="1:7" ht="15" x14ac:dyDescent="0.25">
      <c r="B36" s="38"/>
      <c r="C36" s="39"/>
      <c r="D36" s="39"/>
      <c r="E36" s="39"/>
    </row>
    <row r="37" spans="1:7" ht="15" x14ac:dyDescent="0.25">
      <c r="B37" s="67" t="s">
        <v>87</v>
      </c>
      <c r="C37" s="39"/>
      <c r="D37" s="39"/>
      <c r="E37" s="39"/>
    </row>
    <row r="38" spans="1:7" x14ac:dyDescent="0.2">
      <c r="B38" t="s">
        <v>104</v>
      </c>
    </row>
    <row r="39" spans="1:7" x14ac:dyDescent="0.2">
      <c r="B39" t="s">
        <v>62</v>
      </c>
    </row>
    <row r="40" spans="1:7" x14ac:dyDescent="0.2">
      <c r="B40" t="s">
        <v>56</v>
      </c>
    </row>
  </sheetData>
  <sheetProtection sheet="1" objects="1" scenarios="1"/>
  <mergeCells count="7">
    <mergeCell ref="B31:G31"/>
    <mergeCell ref="C3:G3"/>
    <mergeCell ref="B7:G7"/>
    <mergeCell ref="B14:G14"/>
    <mergeCell ref="B15:G15"/>
    <mergeCell ref="B19:G19"/>
    <mergeCell ref="B23:G2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10"/>
  <sheetViews>
    <sheetView workbookViewId="0"/>
  </sheetViews>
  <sheetFormatPr defaultRowHeight="12.75" x14ac:dyDescent="0.2"/>
  <cols>
    <col min="1" max="1" width="22.7109375" customWidth="1"/>
    <col min="2" max="2" width="26.28515625" customWidth="1"/>
    <col min="3" max="3" width="81.42578125" customWidth="1"/>
    <col min="4" max="4" width="83" customWidth="1"/>
  </cols>
  <sheetData>
    <row r="1" spans="1:4" ht="18.75" x14ac:dyDescent="0.3">
      <c r="A1" s="47" t="s">
        <v>96</v>
      </c>
      <c r="C1" s="56"/>
    </row>
    <row r="2" spans="1:4" ht="15" x14ac:dyDescent="0.25">
      <c r="B2" s="56"/>
      <c r="C2" s="56"/>
    </row>
    <row r="3" spans="1:4" ht="76.5" customHeight="1" x14ac:dyDescent="0.2">
      <c r="B3" s="60" t="s">
        <v>82</v>
      </c>
      <c r="C3" s="57" t="s">
        <v>94</v>
      </c>
      <c r="D3" s="90" t="s">
        <v>84</v>
      </c>
    </row>
    <row r="4" spans="1:4" ht="75.75" customHeight="1" x14ac:dyDescent="0.2">
      <c r="B4" s="61" t="s">
        <v>83</v>
      </c>
      <c r="C4" s="57" t="s">
        <v>93</v>
      </c>
      <c r="D4" s="91"/>
    </row>
    <row r="5" spans="1:4" ht="99" customHeight="1" x14ac:dyDescent="0.2">
      <c r="B5" s="61" t="s">
        <v>91</v>
      </c>
      <c r="C5" s="57" t="s">
        <v>92</v>
      </c>
      <c r="D5" s="63" t="s">
        <v>95</v>
      </c>
    </row>
    <row r="6" spans="1:4" ht="174.75" customHeight="1" x14ac:dyDescent="0.2">
      <c r="B6" s="61" t="s">
        <v>69</v>
      </c>
      <c r="C6" s="57" t="s">
        <v>75</v>
      </c>
      <c r="D6" s="90" t="s">
        <v>78</v>
      </c>
    </row>
    <row r="7" spans="1:4" ht="120" x14ac:dyDescent="0.2">
      <c r="B7" s="61" t="s">
        <v>70</v>
      </c>
      <c r="C7" s="59" t="s">
        <v>71</v>
      </c>
      <c r="D7" s="90"/>
    </row>
    <row r="8" spans="1:4" ht="120" x14ac:dyDescent="0.2">
      <c r="B8" s="61" t="s">
        <v>64</v>
      </c>
      <c r="C8" s="57" t="s">
        <v>72</v>
      </c>
      <c r="D8" s="58" t="s">
        <v>77</v>
      </c>
    </row>
    <row r="9" spans="1:4" ht="120" x14ac:dyDescent="0.2">
      <c r="B9" s="62" t="s">
        <v>73</v>
      </c>
      <c r="C9" s="57" t="s">
        <v>74</v>
      </c>
      <c r="D9" s="58" t="s">
        <v>76</v>
      </c>
    </row>
    <row r="10" spans="1:4" ht="90" x14ac:dyDescent="0.2">
      <c r="B10" s="61" t="s">
        <v>79</v>
      </c>
      <c r="C10" s="57" t="s">
        <v>80</v>
      </c>
      <c r="D10" s="58" t="s">
        <v>81</v>
      </c>
    </row>
  </sheetData>
  <sheetProtection sheet="1" objects="1" scenarios="1"/>
  <mergeCells count="2">
    <mergeCell ref="D6:D7"/>
    <mergeCell ref="D3:D4"/>
  </mergeCells>
  <hyperlinks>
    <hyperlink ref="D9" r:id="rId1"/>
    <hyperlink ref="D8" r:id="rId2"/>
    <hyperlink ref="D6" r:id="rId3"/>
    <hyperlink ref="D10" r:id="rId4"/>
    <hyperlink ref="D3" r:id="rId5"/>
    <hyperlink ref="D5" r:id="rId6"/>
  </hyperlinks>
  <pageMargins left="0.7" right="0.7" top="0.75" bottom="0.75" header="0.3" footer="0.3"/>
  <pageSetup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8"/>
  <sheetViews>
    <sheetView workbookViewId="0"/>
  </sheetViews>
  <sheetFormatPr defaultRowHeight="12.75" x14ac:dyDescent="0.2"/>
  <cols>
    <col min="1" max="1" width="117" customWidth="1"/>
  </cols>
  <sheetData>
    <row r="1" spans="1:1" ht="21" x14ac:dyDescent="0.35">
      <c r="A1" s="64" t="s">
        <v>101</v>
      </c>
    </row>
    <row r="3" spans="1:1" ht="15.75" x14ac:dyDescent="0.25">
      <c r="A3" s="66" t="s">
        <v>97</v>
      </c>
    </row>
    <row r="4" spans="1:1" ht="240" x14ac:dyDescent="0.2">
      <c r="A4" s="57" t="s">
        <v>103</v>
      </c>
    </row>
    <row r="5" spans="1:1" ht="15.75" x14ac:dyDescent="0.25">
      <c r="A5" s="66" t="s">
        <v>98</v>
      </c>
    </row>
    <row r="6" spans="1:1" ht="259.5" customHeight="1" x14ac:dyDescent="0.2">
      <c r="A6" s="57" t="s">
        <v>108</v>
      </c>
    </row>
    <row r="7" spans="1:1" ht="15.75" x14ac:dyDescent="0.25">
      <c r="A7" s="66" t="s">
        <v>100</v>
      </c>
    </row>
    <row r="8" spans="1:1" ht="165" x14ac:dyDescent="0.2">
      <c r="A8" s="57" t="s">
        <v>109</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WORKSHEET</vt:lpstr>
      <vt:lpstr>SCORESHEET</vt:lpstr>
      <vt:lpstr>Definitions</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Service</dc:creator>
  <cp:lastModifiedBy>William Overholt</cp:lastModifiedBy>
  <cp:lastPrinted>2024-02-01T20:25:47Z</cp:lastPrinted>
  <dcterms:created xsi:type="dcterms:W3CDTF">2023-06-20T17:49:15Z</dcterms:created>
  <dcterms:modified xsi:type="dcterms:W3CDTF">2024-06-26T16:41:43Z</dcterms:modified>
</cp:coreProperties>
</file>